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8515" windowHeight="12570"/>
  </bookViews>
  <sheets>
    <sheet name="Stavba" sheetId="1" r:id="rId1"/>
    <sheet name="SO-01 D.1.4a KL" sheetId="2" r:id="rId2"/>
    <sheet name="SO-01 D.1.4a Rek" sheetId="3" r:id="rId3"/>
    <sheet name="SO-01 D.1.4a Pol" sheetId="4" r:id="rId4"/>
    <sheet name="SO-01 D.1.4b KL" sheetId="5" r:id="rId5"/>
    <sheet name="SO-01 D.1.4b Rek" sheetId="6" r:id="rId6"/>
    <sheet name="SO-01 D.1.4b Pol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'SO-01 D.1.4a Pol'!$1:$6</definedName>
    <definedName name="_xlnm.Print_Titles" localSheetId="2">'SO-01 D.1.4a Rek'!$1:$6</definedName>
    <definedName name="_xlnm.Print_Titles" localSheetId="6">'SO-01 D.1.4b Pol'!$1:$6</definedName>
    <definedName name="_xlnm.Print_Titles" localSheetId="5">'SO-01 D.1.4b Rek'!$1:$6</definedName>
    <definedName name="Objednatel" localSheetId="0">Stavba!$D$11</definedName>
    <definedName name="Objekt" localSheetId="0">Stavba!$B$29</definedName>
    <definedName name="_xlnm.Print_Area" localSheetId="1">'SO-01 D.1.4a KL'!$A$1:$G$49</definedName>
    <definedName name="_xlnm.Print_Area" localSheetId="3">'SO-01 D.1.4a Pol'!$A$1:$K$154</definedName>
    <definedName name="_xlnm.Print_Area" localSheetId="2">'SO-01 D.1.4a Rek'!$A$1:$I$29</definedName>
    <definedName name="_xlnm.Print_Area" localSheetId="4">'SO-01 D.1.4b KL'!$A$1:$G$49</definedName>
    <definedName name="_xlnm.Print_Area" localSheetId="6">'SO-01 D.1.4b Pol'!$A$1:$K$73</definedName>
    <definedName name="_xlnm.Print_Area" localSheetId="5">'SO-01 D.1.4b Rek'!$A$1:$I$27</definedName>
    <definedName name="_xlnm.Print_Area" localSheetId="0">Stavba!$B$1:$J$80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'SO-01 D.1.4a Pol'!#REF!</definedName>
    <definedName name="solver_opt" localSheetId="6" hidden="1">'SO-01 D.1.4b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Stavba!$F$61:$J$61</definedName>
    <definedName name="StavbaCelkem" localSheetId="0">Stavba!$H$31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J53" i="1"/>
  <c r="J52"/>
  <c r="J51"/>
  <c r="J50"/>
  <c r="I60"/>
  <c r="F59"/>
  <c r="F58"/>
  <c r="F57"/>
  <c r="G56"/>
  <c r="G55"/>
  <c r="G54"/>
  <c r="G53"/>
  <c r="G52"/>
  <c r="G51"/>
  <c r="G50"/>
  <c r="G49"/>
  <c r="F48"/>
  <c r="H39"/>
  <c r="H30" i="5"/>
  <c r="H38" i="1"/>
  <c r="H30" i="2"/>
  <c r="I25" i="6"/>
  <c r="D21" i="5"/>
  <c r="I24" i="6"/>
  <c r="G21" i="5" s="1"/>
  <c r="D20"/>
  <c r="I23" i="6"/>
  <c r="G20" i="5" s="1"/>
  <c r="D19"/>
  <c r="I22" i="6"/>
  <c r="G19" i="5" s="1"/>
  <c r="D18"/>
  <c r="I21" i="6"/>
  <c r="G18" i="5" s="1"/>
  <c r="D17"/>
  <c r="I20" i="6"/>
  <c r="G17" i="5" s="1"/>
  <c r="G16"/>
  <c r="D16"/>
  <c r="I19" i="6"/>
  <c r="D15" i="5"/>
  <c r="I18" i="6"/>
  <c r="G15" i="5" s="1"/>
  <c r="BE67" i="7"/>
  <c r="BD67"/>
  <c r="BC67"/>
  <c r="BB67"/>
  <c r="K67"/>
  <c r="I67"/>
  <c r="G67"/>
  <c r="BA67" s="1"/>
  <c r="BE64"/>
  <c r="BE73" s="1"/>
  <c r="I12" i="6" s="1"/>
  <c r="BD64" i="7"/>
  <c r="BD73" s="1"/>
  <c r="H12" i="6" s="1"/>
  <c r="BC64" i="7"/>
  <c r="BC73" s="1"/>
  <c r="G12" i="6" s="1"/>
  <c r="BB64" i="7"/>
  <c r="BA64"/>
  <c r="K64"/>
  <c r="I64"/>
  <c r="G64"/>
  <c r="B12" i="6"/>
  <c r="A12"/>
  <c r="K73" i="7"/>
  <c r="I73"/>
  <c r="BE59"/>
  <c r="BC59"/>
  <c r="BB59"/>
  <c r="BA59"/>
  <c r="K59"/>
  <c r="I59"/>
  <c r="G59"/>
  <c r="BD59" s="1"/>
  <c r="BE55"/>
  <c r="BE62" s="1"/>
  <c r="I11" i="6" s="1"/>
  <c r="BC55" i="7"/>
  <c r="BB55"/>
  <c r="BA55"/>
  <c r="BA62" s="1"/>
  <c r="E11" i="6" s="1"/>
  <c r="K55" i="7"/>
  <c r="I55"/>
  <c r="G55"/>
  <c r="BD55" s="1"/>
  <c r="B11" i="6"/>
  <c r="A11"/>
  <c r="BC62" i="7"/>
  <c r="G11" i="6" s="1"/>
  <c r="K62" i="7"/>
  <c r="I62"/>
  <c r="G62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C47"/>
  <c r="BA47"/>
  <c r="K47"/>
  <c r="I47"/>
  <c r="I53" s="1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D44"/>
  <c r="BC44"/>
  <c r="BC53" s="1"/>
  <c r="G10" i="6" s="1"/>
  <c r="BA44" i="7"/>
  <c r="K44"/>
  <c r="I44"/>
  <c r="G44"/>
  <c r="BB44" s="1"/>
  <c r="B10" i="6"/>
  <c r="A10"/>
  <c r="BE41" i="7"/>
  <c r="BD41"/>
  <c r="BC41"/>
  <c r="BA41"/>
  <c r="K41"/>
  <c r="I41"/>
  <c r="G41"/>
  <c r="BB41" s="1"/>
  <c r="BE40"/>
  <c r="BD40"/>
  <c r="BC40"/>
  <c r="BA40"/>
  <c r="K40"/>
  <c r="I40"/>
  <c r="G40"/>
  <c r="BB40" s="1"/>
  <c r="BE39"/>
  <c r="BD39"/>
  <c r="BC39"/>
  <c r="BA39"/>
  <c r="K39"/>
  <c r="K42" s="1"/>
  <c r="I39"/>
  <c r="G39"/>
  <c r="BB39" s="1"/>
  <c r="BE38"/>
  <c r="BE42" s="1"/>
  <c r="I9" i="6" s="1"/>
  <c r="BD38" i="7"/>
  <c r="BC38"/>
  <c r="BA38"/>
  <c r="K38"/>
  <c r="I38"/>
  <c r="G38"/>
  <c r="BB38" s="1"/>
  <c r="B9" i="6"/>
  <c r="A9"/>
  <c r="BE33" i="7"/>
  <c r="BD33"/>
  <c r="BC33"/>
  <c r="BA33"/>
  <c r="K33"/>
  <c r="I33"/>
  <c r="G33"/>
  <c r="BB33" s="1"/>
  <c r="BE30"/>
  <c r="BD30"/>
  <c r="BC30"/>
  <c r="BA30"/>
  <c r="K30"/>
  <c r="I30"/>
  <c r="G30"/>
  <c r="BB30" s="1"/>
  <c r="BE28"/>
  <c r="BD28"/>
  <c r="BC28"/>
  <c r="BA28"/>
  <c r="K28"/>
  <c r="I28"/>
  <c r="G28"/>
  <c r="BB28" s="1"/>
  <c r="BE26"/>
  <c r="BD26"/>
  <c r="BC26"/>
  <c r="BA26"/>
  <c r="K26"/>
  <c r="I26"/>
  <c r="G26"/>
  <c r="BB26" s="1"/>
  <c r="BE24"/>
  <c r="BD24"/>
  <c r="BC24"/>
  <c r="BA24"/>
  <c r="K24"/>
  <c r="I24"/>
  <c r="G24"/>
  <c r="BB24" s="1"/>
  <c r="BE22"/>
  <c r="BD22"/>
  <c r="BC22"/>
  <c r="BA22"/>
  <c r="K22"/>
  <c r="I22"/>
  <c r="G22"/>
  <c r="BB22" s="1"/>
  <c r="BE21"/>
  <c r="BD21"/>
  <c r="BC21"/>
  <c r="BA21"/>
  <c r="K21"/>
  <c r="I21"/>
  <c r="G21"/>
  <c r="BB21" s="1"/>
  <c r="BE20"/>
  <c r="BD20"/>
  <c r="BC20"/>
  <c r="BA20"/>
  <c r="K20"/>
  <c r="K36" s="1"/>
  <c r="I20"/>
  <c r="I36" s="1"/>
  <c r="G20"/>
  <c r="BB20" s="1"/>
  <c r="BE18"/>
  <c r="BD18"/>
  <c r="BC18"/>
  <c r="BA18"/>
  <c r="K18"/>
  <c r="I18"/>
  <c r="G18"/>
  <c r="BB18" s="1"/>
  <c r="BE17"/>
  <c r="BD17"/>
  <c r="BC17"/>
  <c r="BA17"/>
  <c r="K17"/>
  <c r="I17"/>
  <c r="G17"/>
  <c r="B8" i="6"/>
  <c r="A8"/>
  <c r="BE14" i="7"/>
  <c r="BD14"/>
  <c r="BC14"/>
  <c r="BB14"/>
  <c r="BA14"/>
  <c r="K14"/>
  <c r="I14"/>
  <c r="G14"/>
  <c r="BE11"/>
  <c r="BD11"/>
  <c r="BC11"/>
  <c r="BB11"/>
  <c r="BA11"/>
  <c r="K11"/>
  <c r="I11"/>
  <c r="G11"/>
  <c r="BE10"/>
  <c r="BD10"/>
  <c r="BC10"/>
  <c r="BB10"/>
  <c r="BA10"/>
  <c r="K10"/>
  <c r="I10"/>
  <c r="G10"/>
  <c r="BE9"/>
  <c r="BD9"/>
  <c r="BC9"/>
  <c r="BC15" s="1"/>
  <c r="G7" i="6" s="1"/>
  <c r="BB9" i="7"/>
  <c r="BA9"/>
  <c r="K9"/>
  <c r="I9"/>
  <c r="G9"/>
  <c r="BE8"/>
  <c r="BE15" s="1"/>
  <c r="I7" i="6" s="1"/>
  <c r="BD8" i="7"/>
  <c r="BD15" s="1"/>
  <c r="H7" i="6" s="1"/>
  <c r="BC8" i="7"/>
  <c r="BA8"/>
  <c r="BA15" s="1"/>
  <c r="E7" i="6" s="1"/>
  <c r="K8" i="7"/>
  <c r="I8"/>
  <c r="G8"/>
  <c r="G15" s="1"/>
  <c r="B7" i="6"/>
  <c r="A7"/>
  <c r="K15" i="7"/>
  <c r="I15"/>
  <c r="E4"/>
  <c r="F3"/>
  <c r="C33" i="5"/>
  <c r="F33" s="1"/>
  <c r="C31"/>
  <c r="G7"/>
  <c r="I27" i="3"/>
  <c r="D21" i="2"/>
  <c r="I26" i="3"/>
  <c r="G21" i="2" s="1"/>
  <c r="D20"/>
  <c r="I25" i="3"/>
  <c r="G20" i="2" s="1"/>
  <c r="D19"/>
  <c r="I24" i="3"/>
  <c r="G19" i="2" s="1"/>
  <c r="D18"/>
  <c r="I23" i="3"/>
  <c r="G18" i="2" s="1"/>
  <c r="D17"/>
  <c r="I22" i="3"/>
  <c r="G17" i="2" s="1"/>
  <c r="D16"/>
  <c r="I21" i="3"/>
  <c r="G16" i="2" s="1"/>
  <c r="G15"/>
  <c r="D15"/>
  <c r="I20" i="3"/>
  <c r="BE153" i="4"/>
  <c r="BD153"/>
  <c r="BC153"/>
  <c r="BB153"/>
  <c r="BB154" s="1"/>
  <c r="F14" i="3" s="1"/>
  <c r="K153" i="4"/>
  <c r="I153"/>
  <c r="G153"/>
  <c r="BA153" s="1"/>
  <c r="BE150"/>
  <c r="BE154" s="1"/>
  <c r="I14" i="3" s="1"/>
  <c r="BD150" i="4"/>
  <c r="BD154" s="1"/>
  <c r="H14" i="3" s="1"/>
  <c r="BC150" i="4"/>
  <c r="BB150"/>
  <c r="K150"/>
  <c r="K154" s="1"/>
  <c r="I150"/>
  <c r="G150"/>
  <c r="B14" i="3"/>
  <c r="A14"/>
  <c r="I154" i="4"/>
  <c r="BD147"/>
  <c r="BC147"/>
  <c r="BB147"/>
  <c r="BA147"/>
  <c r="K147"/>
  <c r="I147"/>
  <c r="G147"/>
  <c r="BE147" s="1"/>
  <c r="BE146"/>
  <c r="BD146"/>
  <c r="BC146"/>
  <c r="BA146"/>
  <c r="K146"/>
  <c r="I146"/>
  <c r="G146"/>
  <c r="BB146" s="1"/>
  <c r="BE142"/>
  <c r="BD142"/>
  <c r="BC142"/>
  <c r="BA142"/>
  <c r="K142"/>
  <c r="I142"/>
  <c r="G142"/>
  <c r="BB142" s="1"/>
  <c r="BE134"/>
  <c r="BD134"/>
  <c r="BC134"/>
  <c r="BA134"/>
  <c r="K134"/>
  <c r="I134"/>
  <c r="G134"/>
  <c r="BB134" s="1"/>
  <c r="BE127"/>
  <c r="BD127"/>
  <c r="BC127"/>
  <c r="BA127"/>
  <c r="K127"/>
  <c r="I127"/>
  <c r="G127"/>
  <c r="BB127" s="1"/>
  <c r="BE111"/>
  <c r="BD111"/>
  <c r="BC111"/>
  <c r="BA111"/>
  <c r="K111"/>
  <c r="I111"/>
  <c r="G111"/>
  <c r="BB111" s="1"/>
  <c r="BE106"/>
  <c r="BD106"/>
  <c r="BC106"/>
  <c r="BA106"/>
  <c r="K106"/>
  <c r="I106"/>
  <c r="G106"/>
  <c r="BB106" s="1"/>
  <c r="BE105"/>
  <c r="BD105"/>
  <c r="BC105"/>
  <c r="BA105"/>
  <c r="K105"/>
  <c r="I105"/>
  <c r="G105"/>
  <c r="BB105" s="1"/>
  <c r="BE101"/>
  <c r="BD101"/>
  <c r="BC101"/>
  <c r="BA101"/>
  <c r="K101"/>
  <c r="I101"/>
  <c r="G101"/>
  <c r="BB101" s="1"/>
  <c r="BE100"/>
  <c r="BD100"/>
  <c r="BC100"/>
  <c r="BA100"/>
  <c r="K100"/>
  <c r="I100"/>
  <c r="G100"/>
  <c r="BB100" s="1"/>
  <c r="BE99"/>
  <c r="BD99"/>
  <c r="BC99"/>
  <c r="BA99"/>
  <c r="K99"/>
  <c r="I99"/>
  <c r="G99"/>
  <c r="BB99" s="1"/>
  <c r="BE98"/>
  <c r="BD98"/>
  <c r="BC98"/>
  <c r="BA98"/>
  <c r="K98"/>
  <c r="I98"/>
  <c r="G98"/>
  <c r="BB98" s="1"/>
  <c r="BE96"/>
  <c r="BD96"/>
  <c r="BC96"/>
  <c r="BA96"/>
  <c r="K96"/>
  <c r="I96"/>
  <c r="G96"/>
  <c r="BB96" s="1"/>
  <c r="BE94"/>
  <c r="BD94"/>
  <c r="BC94"/>
  <c r="BA94"/>
  <c r="K94"/>
  <c r="I94"/>
  <c r="G94"/>
  <c r="BB94" s="1"/>
  <c r="BE92"/>
  <c r="BD92"/>
  <c r="BC92"/>
  <c r="BA92"/>
  <c r="K92"/>
  <c r="I92"/>
  <c r="G92"/>
  <c r="BB92" s="1"/>
  <c r="B13" i="3"/>
  <c r="A13"/>
  <c r="K148" i="4"/>
  <c r="I148"/>
  <c r="BD89"/>
  <c r="BC89"/>
  <c r="BB89"/>
  <c r="BA89"/>
  <c r="K89"/>
  <c r="I89"/>
  <c r="G89"/>
  <c r="BE89" s="1"/>
  <c r="BE88"/>
  <c r="BD88"/>
  <c r="BC88"/>
  <c r="BA88"/>
  <c r="K88"/>
  <c r="I88"/>
  <c r="G88"/>
  <c r="BB88" s="1"/>
  <c r="BE84"/>
  <c r="BD84"/>
  <c r="BC84"/>
  <c r="BA84"/>
  <c r="K84"/>
  <c r="I84"/>
  <c r="G84"/>
  <c r="BB84" s="1"/>
  <c r="BE83"/>
  <c r="BD83"/>
  <c r="BC83"/>
  <c r="BA83"/>
  <c r="K83"/>
  <c r="I83"/>
  <c r="G83"/>
  <c r="BB83" s="1"/>
  <c r="BE80"/>
  <c r="BD80"/>
  <c r="BC80"/>
  <c r="BA80"/>
  <c r="K80"/>
  <c r="I80"/>
  <c r="G80"/>
  <c r="BB80" s="1"/>
  <c r="BE76"/>
  <c r="BD76"/>
  <c r="BC76"/>
  <c r="BA76"/>
  <c r="K76"/>
  <c r="I76"/>
  <c r="G76"/>
  <c r="BB76" s="1"/>
  <c r="BE74"/>
  <c r="BD74"/>
  <c r="BC74"/>
  <c r="BA74"/>
  <c r="K74"/>
  <c r="I74"/>
  <c r="G74"/>
  <c r="BB74" s="1"/>
  <c r="BE72"/>
  <c r="BD72"/>
  <c r="BC72"/>
  <c r="BA72"/>
  <c r="K72"/>
  <c r="I72"/>
  <c r="G72"/>
  <c r="BB72" s="1"/>
  <c r="BE71"/>
  <c r="BD71"/>
  <c r="BC71"/>
  <c r="BA71"/>
  <c r="K71"/>
  <c r="I71"/>
  <c r="G71"/>
  <c r="BB71" s="1"/>
  <c r="BE69"/>
  <c r="BD69"/>
  <c r="BC69"/>
  <c r="BA69"/>
  <c r="K69"/>
  <c r="I69"/>
  <c r="G69"/>
  <c r="BB69" s="1"/>
  <c r="BE67"/>
  <c r="BD67"/>
  <c r="BC67"/>
  <c r="BA67"/>
  <c r="K67"/>
  <c r="I67"/>
  <c r="G67"/>
  <c r="BB67" s="1"/>
  <c r="BE65"/>
  <c r="BD65"/>
  <c r="BC65"/>
  <c r="BA65"/>
  <c r="K65"/>
  <c r="I65"/>
  <c r="G65"/>
  <c r="BB65" s="1"/>
  <c r="BE63"/>
  <c r="BD63"/>
  <c r="BC63"/>
  <c r="BA63"/>
  <c r="K63"/>
  <c r="I63"/>
  <c r="G63"/>
  <c r="BB63" s="1"/>
  <c r="BE61"/>
  <c r="BD61"/>
  <c r="BC61"/>
  <c r="BA61"/>
  <c r="K61"/>
  <c r="I61"/>
  <c r="G61"/>
  <c r="BB61" s="1"/>
  <c r="BE59"/>
  <c r="BD59"/>
  <c r="BC59"/>
  <c r="BA59"/>
  <c r="K59"/>
  <c r="K90" s="1"/>
  <c r="I59"/>
  <c r="G59"/>
  <c r="BB59" s="1"/>
  <c r="B12" i="3"/>
  <c r="A12"/>
  <c r="I90" i="4"/>
  <c r="BD56"/>
  <c r="BC56"/>
  <c r="BB56"/>
  <c r="BA56"/>
  <c r="K56"/>
  <c r="I56"/>
  <c r="G56"/>
  <c r="BE56" s="1"/>
  <c r="BE55"/>
  <c r="BD55"/>
  <c r="BC55"/>
  <c r="BA55"/>
  <c r="K55"/>
  <c r="I55"/>
  <c r="G55"/>
  <c r="BB55" s="1"/>
  <c r="BE50"/>
  <c r="BD50"/>
  <c r="BC50"/>
  <c r="BA50"/>
  <c r="K50"/>
  <c r="I50"/>
  <c r="G50"/>
  <c r="BB50" s="1"/>
  <c r="BE47"/>
  <c r="BD47"/>
  <c r="BC47"/>
  <c r="BA47"/>
  <c r="K47"/>
  <c r="I47"/>
  <c r="G47"/>
  <c r="BB47" s="1"/>
  <c r="BE44"/>
  <c r="BD44"/>
  <c r="BC44"/>
  <c r="BA44"/>
  <c r="K44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37"/>
  <c r="BD37"/>
  <c r="BC37"/>
  <c r="BA37"/>
  <c r="K37"/>
  <c r="I37"/>
  <c r="G37"/>
  <c r="BB37" s="1"/>
  <c r="BE32"/>
  <c r="BD32"/>
  <c r="BC32"/>
  <c r="BA32"/>
  <c r="K32"/>
  <c r="I32"/>
  <c r="G32"/>
  <c r="BB32" s="1"/>
  <c r="BE31"/>
  <c r="BD31"/>
  <c r="BC31"/>
  <c r="BA31"/>
  <c r="K31"/>
  <c r="I31"/>
  <c r="G31"/>
  <c r="BB31" s="1"/>
  <c r="BE30"/>
  <c r="BD30"/>
  <c r="BC30"/>
  <c r="BA30"/>
  <c r="K30"/>
  <c r="I30"/>
  <c r="G30"/>
  <c r="BB30" s="1"/>
  <c r="BE29"/>
  <c r="BD29"/>
  <c r="BC29"/>
  <c r="BA29"/>
  <c r="K29"/>
  <c r="I29"/>
  <c r="I57" s="1"/>
  <c r="G29"/>
  <c r="BB29" s="1"/>
  <c r="B11" i="3"/>
  <c r="A11"/>
  <c r="K57" i="4"/>
  <c r="BE26"/>
  <c r="BD26"/>
  <c r="BC26"/>
  <c r="BA26"/>
  <c r="K26"/>
  <c r="I26"/>
  <c r="G26"/>
  <c r="BB26" s="1"/>
  <c r="BE24"/>
  <c r="BD24"/>
  <c r="BC24"/>
  <c r="BA24"/>
  <c r="K24"/>
  <c r="I24"/>
  <c r="G24"/>
  <c r="BB24" s="1"/>
  <c r="BE22"/>
  <c r="BD22"/>
  <c r="BC22"/>
  <c r="BA22"/>
  <c r="K22"/>
  <c r="K27" s="1"/>
  <c r="I22"/>
  <c r="G22"/>
  <c r="BB22" s="1"/>
  <c r="BE20"/>
  <c r="BD20"/>
  <c r="BC20"/>
  <c r="BA20"/>
  <c r="K20"/>
  <c r="I20"/>
  <c r="G20"/>
  <c r="BB20" s="1"/>
  <c r="BE19"/>
  <c r="BD19"/>
  <c r="BC19"/>
  <c r="BA19"/>
  <c r="K19"/>
  <c r="I19"/>
  <c r="I27" s="1"/>
  <c r="G19"/>
  <c r="BB19" s="1"/>
  <c r="B10" i="3"/>
  <c r="A10"/>
  <c r="BE14" i="4"/>
  <c r="BE17" s="1"/>
  <c r="I9" i="3" s="1"/>
  <c r="BD14" i="4"/>
  <c r="BC14"/>
  <c r="BC17" s="1"/>
  <c r="G9" i="3" s="1"/>
  <c r="BB14" i="4"/>
  <c r="BB17" s="1"/>
  <c r="F9" i="3" s="1"/>
  <c r="K14" i="4"/>
  <c r="K17" s="1"/>
  <c r="I14"/>
  <c r="G14"/>
  <c r="BA14" s="1"/>
  <c r="BA17" s="1"/>
  <c r="E9" i="3" s="1"/>
  <c r="B9"/>
  <c r="A9"/>
  <c r="BD17" i="4"/>
  <c r="H9" i="3" s="1"/>
  <c r="I17" i="4"/>
  <c r="G17"/>
  <c r="BE11"/>
  <c r="BE12" s="1"/>
  <c r="I8" i="3" s="1"/>
  <c r="BD11" i="4"/>
  <c r="BD12" s="1"/>
  <c r="H8" i="3" s="1"/>
  <c r="BC11" i="4"/>
  <c r="BC12" s="1"/>
  <c r="G8" i="3" s="1"/>
  <c r="BB11" i="4"/>
  <c r="BB12" s="1"/>
  <c r="F8" i="3" s="1"/>
  <c r="K11" i="4"/>
  <c r="I11"/>
  <c r="I12" s="1"/>
  <c r="G11"/>
  <c r="BA11" s="1"/>
  <c r="BA12" s="1"/>
  <c r="E8" i="3" s="1"/>
  <c r="B8"/>
  <c r="A8"/>
  <c r="K12" i="4"/>
  <c r="BE8"/>
  <c r="BE9" s="1"/>
  <c r="I7" i="3" s="1"/>
  <c r="BD8" i="4"/>
  <c r="BD9" s="1"/>
  <c r="H7" i="3" s="1"/>
  <c r="BC8" i="4"/>
  <c r="BC9" s="1"/>
  <c r="G7" i="3" s="1"/>
  <c r="BB8" i="4"/>
  <c r="BB9" s="1"/>
  <c r="F7" i="3" s="1"/>
  <c r="K8" i="4"/>
  <c r="K9" s="1"/>
  <c r="I8"/>
  <c r="I9" s="1"/>
  <c r="G8"/>
  <c r="G9" s="1"/>
  <c r="B7" i="3"/>
  <c r="A7"/>
  <c r="E4" i="4"/>
  <c r="F3"/>
  <c r="C33" i="2"/>
  <c r="F33" s="1"/>
  <c r="C31"/>
  <c r="G7"/>
  <c r="H79" i="1"/>
  <c r="J61"/>
  <c r="I61"/>
  <c r="H61"/>
  <c r="F61"/>
  <c r="H40"/>
  <c r="H30" s="1"/>
  <c r="I30" s="1"/>
  <c r="G40"/>
  <c r="I39"/>
  <c r="F39" s="1"/>
  <c r="I38"/>
  <c r="F38" s="1"/>
  <c r="H37"/>
  <c r="G37"/>
  <c r="G31"/>
  <c r="I19" s="1"/>
  <c r="H29"/>
  <c r="G29"/>
  <c r="D22"/>
  <c r="D20"/>
  <c r="I2"/>
  <c r="G61" l="1"/>
  <c r="E51" s="1"/>
  <c r="BB73" i="7"/>
  <c r="F12" i="6" s="1"/>
  <c r="G73" i="7"/>
  <c r="BA73"/>
  <c r="E12" i="6" s="1"/>
  <c r="BD62" i="7"/>
  <c r="H11" i="6" s="1"/>
  <c r="BB62" i="7"/>
  <c r="F11" i="6" s="1"/>
  <c r="BE53" i="7"/>
  <c r="I10" i="6" s="1"/>
  <c r="BA53" i="7"/>
  <c r="E10" i="6" s="1"/>
  <c r="BD53" i="7"/>
  <c r="H10" i="6" s="1"/>
  <c r="BD42" i="7"/>
  <c r="H9" i="6" s="1"/>
  <c r="BC42" i="7"/>
  <c r="G9" i="6" s="1"/>
  <c r="BC36" i="7"/>
  <c r="G8" i="6" s="1"/>
  <c r="BD36" i="7"/>
  <c r="H8" i="6" s="1"/>
  <c r="BA36" i="7"/>
  <c r="E8" i="6" s="1"/>
  <c r="BE36" i="7"/>
  <c r="I8" i="6" s="1"/>
  <c r="I13" s="1"/>
  <c r="C21" i="5" s="1"/>
  <c r="BB8" i="7"/>
  <c r="BB15" s="1"/>
  <c r="F7" i="6" s="1"/>
  <c r="H28" i="3"/>
  <c r="G23" i="2" s="1"/>
  <c r="G22" s="1"/>
  <c r="G154" i="4"/>
  <c r="BC154"/>
  <c r="G14" i="3" s="1"/>
  <c r="BA148" i="4"/>
  <c r="E13" i="3" s="1"/>
  <c r="BC148" i="4"/>
  <c r="G13" i="3" s="1"/>
  <c r="BD148" i="4"/>
  <c r="H13" i="3" s="1"/>
  <c r="BA90" i="4"/>
  <c r="E12" i="3" s="1"/>
  <c r="G90" i="4"/>
  <c r="BD90"/>
  <c r="H12" i="3" s="1"/>
  <c r="BC90" i="4"/>
  <c r="G12" i="3" s="1"/>
  <c r="BA57" i="4"/>
  <c r="E11" i="3" s="1"/>
  <c r="G57" i="4"/>
  <c r="BD57"/>
  <c r="H11" i="3" s="1"/>
  <c r="BC57" i="4"/>
  <c r="G11" i="3" s="1"/>
  <c r="BC27" i="4"/>
  <c r="G10" i="3" s="1"/>
  <c r="BE27" i="4"/>
  <c r="I10" i="3" s="1"/>
  <c r="G27" i="4"/>
  <c r="BB57"/>
  <c r="F11" i="3" s="1"/>
  <c r="BB90" i="4"/>
  <c r="F12" i="3" s="1"/>
  <c r="BB148" i="4"/>
  <c r="F13" i="3" s="1"/>
  <c r="K53" i="7"/>
  <c r="H26" i="6"/>
  <c r="G23" i="5" s="1"/>
  <c r="BD27" i="4"/>
  <c r="H10" i="3" s="1"/>
  <c r="G53" i="7"/>
  <c r="G148" i="4"/>
  <c r="BE148"/>
  <c r="I13" i="3" s="1"/>
  <c r="G12" i="4"/>
  <c r="BA150"/>
  <c r="BA154" s="1"/>
  <c r="E14" i="3" s="1"/>
  <c r="G36" i="7"/>
  <c r="BA42"/>
  <c r="E9" i="6" s="1"/>
  <c r="BA27" i="4"/>
  <c r="E10" i="3" s="1"/>
  <c r="G42" i="7"/>
  <c r="I42"/>
  <c r="BE57" i="4"/>
  <c r="I11" i="3" s="1"/>
  <c r="BE90" i="4"/>
  <c r="I12" i="3" s="1"/>
  <c r="BB42" i="7"/>
  <c r="F9" i="6" s="1"/>
  <c r="H31" i="1"/>
  <c r="I21" s="1"/>
  <c r="I22" s="1"/>
  <c r="G22" i="5"/>
  <c r="BB53" i="7"/>
  <c r="F10" i="6" s="1"/>
  <c r="I31" i="1"/>
  <c r="F30"/>
  <c r="F31" s="1"/>
  <c r="I40"/>
  <c r="BB17" i="7"/>
  <c r="BB36" s="1"/>
  <c r="F8" i="6" s="1"/>
  <c r="BB27" i="4"/>
  <c r="F10" i="3" s="1"/>
  <c r="F40" i="1"/>
  <c r="I20"/>
  <c r="BA8" i="4"/>
  <c r="BA9" s="1"/>
  <c r="E7" i="3" s="1"/>
  <c r="E55" i="1" l="1"/>
  <c r="E60"/>
  <c r="E53"/>
  <c r="E58"/>
  <c r="E49"/>
  <c r="E56"/>
  <c r="E57"/>
  <c r="E54"/>
  <c r="E61"/>
  <c r="E48"/>
  <c r="E50"/>
  <c r="E59"/>
  <c r="E52"/>
  <c r="J40"/>
  <c r="G13" i="6"/>
  <c r="C18" i="5" s="1"/>
  <c r="H13" i="6"/>
  <c r="C17" i="5" s="1"/>
  <c r="E13" i="6"/>
  <c r="C15" i="5" s="1"/>
  <c r="G15" i="3"/>
  <c r="C18" i="2" s="1"/>
  <c r="H15" i="3"/>
  <c r="C17" i="2" s="1"/>
  <c r="I15" i="3"/>
  <c r="C21" i="2" s="1"/>
  <c r="E15" i="3"/>
  <c r="C15" i="2" s="1"/>
  <c r="F13" i="6"/>
  <c r="C16" i="5" s="1"/>
  <c r="F15" i="3"/>
  <c r="C16" i="2" s="1"/>
  <c r="I23" i="1"/>
  <c r="J39"/>
  <c r="J31"/>
  <c r="J30"/>
  <c r="J38"/>
  <c r="C19" i="5" l="1"/>
  <c r="C22" s="1"/>
  <c r="C23" s="1"/>
  <c r="F30" s="1"/>
  <c r="F31" s="1"/>
  <c r="F34" s="1"/>
  <c r="C19" i="2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<sst xmlns="http://schemas.openxmlformats.org/spreadsheetml/2006/main" count="853" uniqueCount="411">
  <si>
    <t>Položkový rozpočet stavby</t>
  </si>
  <si>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</si>
  <si>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</si>
  <si>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</si>
  <si>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</si>
  <si>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</si>
  <si>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</si>
  <si>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</si>
  <si>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</si>
  <si>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</si>
  <si>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</si>
  <si>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</si>
  <si>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</si>
  <si>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</si>
  <si>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</si>
  <si>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</si>
  <si>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</si>
  <si>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</si>
  <si>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</si>
  <si>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</si>
  <si>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</si>
  <si>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</si>
  <si>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</si>
  <si>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</si>
  <si>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</si>
  <si>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</si>
  <si>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</si>
  <si>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</si>
  <si>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</si>
  <si>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</si>
  <si>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</si>
  <si>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</si>
  <si>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</si>
  <si>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</si>
  <si>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</si>
  <si>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</si>
  <si>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</si>
  <si>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</si>
  <si>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</si>
  <si>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</si>
  <si>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</si>
  <si>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</si>
  <si>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</si>
  <si>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</si>
  <si>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</si>
  <si>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</si>
  <si>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</si>
  <si>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</si>
  <si>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</si>
  <si>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</si>
  <si>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</si>
  <si>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</si>
  <si>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</si>
  <si>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</si>
  <si>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</si>
  <si>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</si>
  <si>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</si>
  <si>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</si>
  <si>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</si>
  <si>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</si>
  <si>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</si>
  <si>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</si>
  <si>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</si>
  <si>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</si>
  <si>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</si>
  <si>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</si>
  <si>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</si>
  <si>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</si>
  <si>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</si>
  <si>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</si>
  <si>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</si>
  <si>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</si>
  <si>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</si>
  <si>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</si>
  <si>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</si>
  <si>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</si>
  <si>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</si>
  <si>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</si>
  <si>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</si>
  <si>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</si>
  <si>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</si>
  <si>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</si>
  <si>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</si>
  <si>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</si>
  <si>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</si>
  <si>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</si>
  <si>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</si>
  <si>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</si>
  <si>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</si>
  <si>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</si>
  <si>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</si>
  <si>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</si>
  <si>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</si>
  <si>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</si>
  <si>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</si>
  <si>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</si>
  <si>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</si>
  <si>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</si>
  <si>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</si>
  <si>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</si>
  <si>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</si>
  <si>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</si>
  <si>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</si>
  <si>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15_005</t>
  </si>
  <si>
    <t>Rekonstrukce rozvodů vody a kanalizace, SŠ Ostrava</t>
  </si>
  <si>
    <t>15_005 Rekonstrukce rozvodů vody a kanalizace, SŠ Ostrava</t>
  </si>
  <si>
    <t>SO-01</t>
  </si>
  <si>
    <t>Bílý pokoj</t>
  </si>
  <si>
    <t>SO-01 Bílý pokoj</t>
  </si>
  <si>
    <t>D.1.4a</t>
  </si>
  <si>
    <t>Zařizovací předměty</t>
  </si>
  <si>
    <t>3</t>
  </si>
  <si>
    <t>Svislé a kompletní konstrukce</t>
  </si>
  <si>
    <t>3 Svislé a kompletní konstrukce</t>
  </si>
  <si>
    <t>310238211R00</t>
  </si>
  <si>
    <t xml:space="preserve">Zazdívka otvorů plochy do 1 m2 cihlami na MVC </t>
  </si>
  <si>
    <t>m3</t>
  </si>
  <si>
    <t>95</t>
  </si>
  <si>
    <t>Dokončovací konstrukce na pozemních stavbách</t>
  </si>
  <si>
    <t>95 Dokončovací konstrukce na pozemních stavbách</t>
  </si>
  <si>
    <t>952901111R00</t>
  </si>
  <si>
    <t xml:space="preserve">Vyčištění budov o výšce podlaží do 4 m </t>
  </si>
  <si>
    <t>m2</t>
  </si>
  <si>
    <t>96</t>
  </si>
  <si>
    <t>Bourání konstrukcí</t>
  </si>
  <si>
    <t>96 Bourání konstrukcí</t>
  </si>
  <si>
    <t>962032241R00</t>
  </si>
  <si>
    <t xml:space="preserve">Bourání zdiva z cihel pálených na MC </t>
  </si>
  <si>
    <t>Drážky ve stěně 1.NP-voda+kanal:0,3*1*2*0,3</t>
  </si>
  <si>
    <t>Prostupy stěnou 1.PP-voda+kanal:0,2*0,2*3*0,3</t>
  </si>
  <si>
    <t>713</t>
  </si>
  <si>
    <t>Izolace tepelné</t>
  </si>
  <si>
    <t>713 Izolace tepelné</t>
  </si>
  <si>
    <t>713571115R00</t>
  </si>
  <si>
    <t>Požárně ochranná manžeta hl. 60mm, EI 90, D 110 mm Dodávka+montáž</t>
  </si>
  <si>
    <t>kus</t>
  </si>
  <si>
    <t>713-R01</t>
  </si>
  <si>
    <t>Zaomitání otvorů pro požární izolaci Dodávka+montáž</t>
  </si>
  <si>
    <t>sada</t>
  </si>
  <si>
    <t>713-R02</t>
  </si>
  <si>
    <t>Orientační štítek požární izolace Dodávka+montáž</t>
  </si>
  <si>
    <t>713-R03</t>
  </si>
  <si>
    <t>Vyvrtání prostupu pro kanalizační potrubí Dodávka + montáž</t>
  </si>
  <si>
    <t>998713102R00</t>
  </si>
  <si>
    <t xml:space="preserve">Přesun hmot pro izolace tepelné, výšky do 12 m </t>
  </si>
  <si>
    <t>t</t>
  </si>
  <si>
    <t>721</t>
  </si>
  <si>
    <t>Vnitřní kanalizace</t>
  </si>
  <si>
    <t>721 Vnitřní kanalizace</t>
  </si>
  <si>
    <t>721171808R00</t>
  </si>
  <si>
    <t xml:space="preserve">Demontáž potrubí z PVC do DN 114 </t>
  </si>
  <si>
    <t>m</t>
  </si>
  <si>
    <t>721176103R00</t>
  </si>
  <si>
    <t>Potrubí HT připojovací DN 50 x 1,8 mm Dodávka + montáž</t>
  </si>
  <si>
    <t>721176105R00</t>
  </si>
  <si>
    <t>Potrubí HT připojovací DN 100 x 2,7 mm Dodávka + montáž</t>
  </si>
  <si>
    <t>721176114R00</t>
  </si>
  <si>
    <t>Potrubí HT odpadní svislé DN 70 x 1,9 mm Dodávka+montáž</t>
  </si>
  <si>
    <t>Položka obsahuje:</t>
  </si>
  <si>
    <t>-potrubí HT PP SN 10, hrdlové</t>
  </si>
  <si>
    <t>-v ceně veškeré příslušenství, tvarovky, čistící prvky, kotvící prvky a spojovací materiál</t>
  </si>
  <si>
    <t>-svislé potrubí</t>
  </si>
  <si>
    <t>721176115R00</t>
  </si>
  <si>
    <t>Potrubí HT odpadní svislé DN 100 x 2,7 mm Dodávka+montáž</t>
  </si>
  <si>
    <t>721176135R00</t>
  </si>
  <si>
    <t xml:space="preserve">Potrubí HT svodné (ležaté) zavěšené DN 100 x 2,7mm </t>
  </si>
  <si>
    <t>721176136R00</t>
  </si>
  <si>
    <t xml:space="preserve">Potrubí HT svodné (ležaté) zavěšené DN 125 x 3,1mm </t>
  </si>
  <si>
    <t>721290111R00</t>
  </si>
  <si>
    <t xml:space="preserve">Zkouška těsnosti kanalizace vodou DN 125 </t>
  </si>
  <si>
    <t>Včetně technické prohlídky a utěsnění zkoušeného úseku</t>
  </si>
  <si>
    <t>3,2+1,5+2,5+2,5+1,5+3,5</t>
  </si>
  <si>
    <t>721 17-R01</t>
  </si>
  <si>
    <t>Napojení potrubí na stávající rozvody Dodávka+montáž</t>
  </si>
  <si>
    <t>kpl</t>
  </si>
  <si>
    <t>-napojení kanalizačního potrubí, úprava stávajících rozvodů, tvarovky, armatury pro zajištění napojení</t>
  </si>
  <si>
    <t>721 17-R02</t>
  </si>
  <si>
    <t>Přivzdušňovací ventil HL905 Dodávka+montáž</t>
  </si>
  <si>
    <t>Přivzdušňovací ventil - podomítková verze, pro připojovací potrubí nad 4m delky, kompletní se stavební ochrannou zátkou a krytem,  AI 12l/s. průtok splaškových vod 1,5 l/s</t>
  </si>
  <si>
    <t>-cena zahrnuje náklady přípojení na potrubí, osazení ventlu, včetně montážního materiálu a zednické výpomoci</t>
  </si>
  <si>
    <t>998721101R00</t>
  </si>
  <si>
    <t xml:space="preserve">Přesun hmot pro vnitřní kanalizaci, výšky do 6 m </t>
  </si>
  <si>
    <t>909      R00</t>
  </si>
  <si>
    <t xml:space="preserve">Hzs-nezmeritelne stavebni prace </t>
  </si>
  <si>
    <t>h</t>
  </si>
  <si>
    <t>722</t>
  </si>
  <si>
    <t>Vnitřní vodovod</t>
  </si>
  <si>
    <t>722 Vnitřní vodovod</t>
  </si>
  <si>
    <t>722172310R00</t>
  </si>
  <si>
    <t>Potrubí z PPR Instaplast, studená, D 16/2,2 mm Dodávka+montáž</t>
  </si>
  <si>
    <t>722172311R00</t>
  </si>
  <si>
    <t>Potrubí z PPR Instaplast, studená, D 20/2,8 mm Dodávka+montáž</t>
  </si>
  <si>
    <t>722172331R00</t>
  </si>
  <si>
    <t>Potrubí z PPR Instaplast, teplá, D 20/3,4 mm Dodávka+montáž</t>
  </si>
  <si>
    <t>722181213RT6</t>
  </si>
  <si>
    <t>Izolace návleková MIRELON PRO tl. stěny 13 mm vnitřní průměr 18 mm</t>
  </si>
  <si>
    <t>Dodávka+montáž</t>
  </si>
  <si>
    <t>722181213RT7</t>
  </si>
  <si>
    <t>Izolace návleková MIRELON PRO tl. stěny 13 mm vnitřní průměr 22 mm</t>
  </si>
  <si>
    <t>722181215RT7</t>
  </si>
  <si>
    <t>Izolace návleková  MIRELON PRO tl. stěny 25 mm vnitřní průměr 22 mm</t>
  </si>
  <si>
    <t>722235112R00</t>
  </si>
  <si>
    <t>Kohout kulový, vnitř.-vnitř.z. DN 20 Dodávka + montáž</t>
  </si>
  <si>
    <t>722280106R00</t>
  </si>
  <si>
    <t xml:space="preserve">Tlaková zkouška vodovodního potrubí DN 32 </t>
  </si>
  <si>
    <t>8,0+8,0+5,5</t>
  </si>
  <si>
    <t>722290234R00</t>
  </si>
  <si>
    <t xml:space="preserve">Proplach a dezinfekce vodovod.potrubí DN 80 </t>
  </si>
  <si>
    <t>722 17-R01</t>
  </si>
  <si>
    <t>Napojení vodovodní potrubí na stávající rozvody Dodávka+montáž</t>
  </si>
  <si>
    <t>-napojení vodovodního potrubí, úprava stávajících rozvodů, tvarovky, armatury pro zajištění napojení</t>
  </si>
  <si>
    <t>2</t>
  </si>
  <si>
    <t>722 17-R02</t>
  </si>
  <si>
    <t>Upevňovací technika pro potrubí do D133x5,0 Dodávka + montáž</t>
  </si>
  <si>
    <t>závěsy, uložení, pevné body</t>
  </si>
  <si>
    <t>722-20-Š20</t>
  </si>
  <si>
    <t>Šroubení PPR PN 20 - 3,4" mm vnější závit Dodávka + montáž</t>
  </si>
  <si>
    <t>R72213080D25</t>
  </si>
  <si>
    <t xml:space="preserve">Demontáž potrubí ocelových závitových DN 25 </t>
  </si>
  <si>
    <t>-součástí ceny je odkrytí potrubí, odpojení, vypouštění, demontáž připojovacího potrubí, kotvících prvků a veškerého příslušenství</t>
  </si>
  <si>
    <t>-včetně naložení svislého a vodorovného přesunu suti, likvidace v souladu se zákonem č. 185/2001 Sb., o odpadech dle technologie a místa určené zhotovitelem, včetně poplatků za uložení odpadu</t>
  </si>
  <si>
    <t>998722101R00</t>
  </si>
  <si>
    <t xml:space="preserve">Přesun hmot pro vnitřní vodovod, výšky do 6 m </t>
  </si>
  <si>
    <t>725</t>
  </si>
  <si>
    <t>725 Zařizovací předměty</t>
  </si>
  <si>
    <t>725110811R00</t>
  </si>
  <si>
    <t xml:space="preserve">Demontáž klozetů splachovacích </t>
  </si>
  <si>
    <t>soubor</t>
  </si>
  <si>
    <t>Demontované ZP jsou uvedeny v koordinačních výkresech ve stavební části</t>
  </si>
  <si>
    <t>725210821R00</t>
  </si>
  <si>
    <t xml:space="preserve">Demontáž umyvadel bez výtokových armatur </t>
  </si>
  <si>
    <t>725220841R00</t>
  </si>
  <si>
    <t xml:space="preserve">Demontáž ocelové vany </t>
  </si>
  <si>
    <t>725820801R00</t>
  </si>
  <si>
    <t xml:space="preserve">Demontáž baterie nástěnné do G 3/4 </t>
  </si>
  <si>
    <t>725845111RT1</t>
  </si>
  <si>
    <t>Baterie sprchová nástěnná ruční, bez příslušenství standardní</t>
  </si>
  <si>
    <t>725 01-SP01</t>
  </si>
  <si>
    <t>Sprchová ružice na pevném ramínku Dodávka+montáž</t>
  </si>
  <si>
    <t>725 01-SP02</t>
  </si>
  <si>
    <t>Sprchová tyč Dodávka + montáž</t>
  </si>
  <si>
    <t>Obsahuje</t>
  </si>
  <si>
    <t>Sprchová tyč 900, průměru 25mm</t>
  </si>
  <si>
    <t>Montážní příslušenství</t>
  </si>
  <si>
    <t>725 01-SP03</t>
  </si>
  <si>
    <t>Sprchový závěs, vč. příslušenství Dodávka + montáž</t>
  </si>
  <si>
    <t>725 01-SP04</t>
  </si>
  <si>
    <t>Sprchová vpust z nerez oceli vč. sifoinu Dodávka + montáž</t>
  </si>
  <si>
    <t>Velikost 150x150mm</t>
  </si>
  <si>
    <t>Celková výška 65mm/75mm</t>
  </si>
  <si>
    <t>Odtok boční</t>
  </si>
  <si>
    <t>Průměr sifonu 40mm/50mm</t>
  </si>
  <si>
    <t>725102-WC01</t>
  </si>
  <si>
    <t>Klozet keramický, závěsný Dodávka+montáž</t>
  </si>
  <si>
    <t>-Klozet keramický, závěsný concept 100, odpad vodorovný, mělké splachování, bílá alpin</t>
  </si>
  <si>
    <t>-Modul Geberit pro závěsná WC do SDK</t>
  </si>
  <si>
    <t>- Přívod vody R 1/2" s integrovaným rohovým ventilem a ručním ovládacím kolečkem</t>
  </si>
  <si>
    <t xml:space="preserve">-Trubková chránička pro přívod vody pro Geberit </t>
  </si>
  <si>
    <t>-Splachovací koleno</t>
  </si>
  <si>
    <t>-Ochranná zátka</t>
  </si>
  <si>
    <t>-Kryt pro hrubou montáž pro servisní otvor</t>
  </si>
  <si>
    <t>-Upevňovací materiál</t>
  </si>
  <si>
    <t>-Souprava pro připojení WC, ř 90 mm</t>
  </si>
  <si>
    <t>-Odpadní koleno pro WC, PE-HD, ř 90 mm</t>
  </si>
  <si>
    <t>-Přechodka, PE-HD, ř 90/110 mm</t>
  </si>
  <si>
    <t xml:space="preserve">-Ovládací tlačítko concept sigame GEBERIT, plastové bílé 3/6 l </t>
  </si>
  <si>
    <t>-Sklopné sedátko</t>
  </si>
  <si>
    <t>-Náklady na přípojné potrubí (vodovodní i kanalizační), včetně tvarovek, armatur, montážního materiálu a zednické výpomoci</t>
  </si>
  <si>
    <t>725103-UM01</t>
  </si>
  <si>
    <t>Umyvadlo keramické závěsné Dodávka+montáž</t>
  </si>
  <si>
    <t>-umyvadlo keramické závěsné concept s otvorem, kulaté, bílá alpin, 550x450x180</t>
  </si>
  <si>
    <t>-rám do sádrokartonu pro umyvadlo</t>
  </si>
  <si>
    <t>-odpad DN 50, včetně sifonu -</t>
  </si>
  <si>
    <t>-připojení SV, 1 x RV DN15</t>
  </si>
  <si>
    <t>-cena zahrnuje náklady na přípojné potrubí (vodovodní i kanalizační), včetně tvarovek, armatur, montážního materiálu a zednické výpomoci</t>
  </si>
  <si>
    <t>725103-UM02</t>
  </si>
  <si>
    <t>Baterie umyvadlová stojánková páková Dodávka+montáž</t>
  </si>
  <si>
    <t>-baterie umyvadlová stojánková páková concept 100, chrom</t>
  </si>
  <si>
    <t>-2 ohebné hadičky R3/8"</t>
  </si>
  <si>
    <t>-2 filtry</t>
  </si>
  <si>
    <t>-klíč pro usměrňovač vody</t>
  </si>
  <si>
    <t>-upevňovací materiál</t>
  </si>
  <si>
    <t>725103-UM03</t>
  </si>
  <si>
    <t>Sifon umyvadlový lahvový Easy concept,chrom Dodávka+montáž</t>
  </si>
  <si>
    <t>-sifon umyvadlový lahvový Easy concept,chrom</t>
  </si>
  <si>
    <t>-včetně montažního příslušenství a montáže</t>
  </si>
  <si>
    <t>998725101R00</t>
  </si>
  <si>
    <t xml:space="preserve">Přesun hmot pro zařizovací předměty, výšky do 6 m </t>
  </si>
  <si>
    <t>D96</t>
  </si>
  <si>
    <t>Přesuny suti a vybouraných hmot</t>
  </si>
  <si>
    <t>D96 Přesuny suti a vybouraných hmot</t>
  </si>
  <si>
    <t>96-R01</t>
  </si>
  <si>
    <t>Stavební práce a dodávky spojené s provedením funkčního celku 721</t>
  </si>
  <si>
    <t>Položka obashuje:</t>
  </si>
  <si>
    <t>-provedení prostupů, drážek pro vedení potrubí, zaomítání apod.</t>
  </si>
  <si>
    <t>96-R02</t>
  </si>
  <si>
    <t>Stavební práce a dodávky spojené s provedením funkčního celku 722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</si>
  <si>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</si>
  <si>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</si>
  <si>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</si>
  <si>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</si>
  <si>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</si>
  <si>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</si>
  <si>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</si>
  <si>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</si>
  <si>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Atelier 38 s.r.o.</t>
  </si>
  <si>
    <t>Střední škola teleinformatiky, Ostrava, p.o.</t>
  </si>
  <si>
    <t>D.1.4b</t>
  </si>
  <si>
    <t>Ústřední vytápění</t>
  </si>
  <si>
    <t>730</t>
  </si>
  <si>
    <t>730 Ústřední vytápění</t>
  </si>
  <si>
    <t>735191910R00</t>
  </si>
  <si>
    <t xml:space="preserve">Napuštění vody do otopného systému - bez kotle </t>
  </si>
  <si>
    <t>730-VV1</t>
  </si>
  <si>
    <t xml:space="preserve">Vypouštění vody ze systému </t>
  </si>
  <si>
    <t>735-ZK1</t>
  </si>
  <si>
    <t>Zkoušky provozní topná + seřízení soustavy zaregulování, vyvážení, seřízení a vyregulování ts</t>
  </si>
  <si>
    <t>RD-01</t>
  </si>
  <si>
    <t>Revizní dvířka 300x300 Dodávka + montáž</t>
  </si>
  <si>
    <t>Revizní dvířka - plastová 200x200</t>
  </si>
  <si>
    <t>-cena zahrnuje osazení revizních dvířek včetně montážního materiálu a zednické výpomoci</t>
  </si>
  <si>
    <t>733</t>
  </si>
  <si>
    <t>Rozvod potrubí</t>
  </si>
  <si>
    <t>733 Rozvod potrubí</t>
  </si>
  <si>
    <t>733120815R00</t>
  </si>
  <si>
    <t xml:space="preserve">Demontáž potrubí z hladkých trubek D 38 </t>
  </si>
  <si>
    <t>733164102RT3</t>
  </si>
  <si>
    <t>Montáž potrubí z měděných trubek D 15 mm pájením na měkko</t>
  </si>
  <si>
    <t>Otopná tělesa:2*2</t>
  </si>
  <si>
    <t>733164102RT6</t>
  </si>
  <si>
    <t>Montáž potrubí z měděných trubek D 15 mm spojované lisováním, bez závěsů a objímek</t>
  </si>
  <si>
    <t>733164103RT6</t>
  </si>
  <si>
    <t>Montáž potrubí z měděných trubek D 18 mm spojované lisováním, bez závěsů a objímek</t>
  </si>
  <si>
    <t>733190106R00</t>
  </si>
  <si>
    <t xml:space="preserve">Tlaková zkouška potrubí  DN 32 </t>
  </si>
  <si>
    <t>4,0+2,5+8,5</t>
  </si>
  <si>
    <t>733-R01</t>
  </si>
  <si>
    <t>Tepelně izolační trubice 15/13 Dodávka + montáž</t>
  </si>
  <si>
    <t>Polyethylenová izolace se strukturou uzavřených buněk určená pro topenářské účely</t>
  </si>
  <si>
    <t>733-R02</t>
  </si>
  <si>
    <t>Tepelně izolační trubice 18/30 Dodávka + montáž</t>
  </si>
  <si>
    <t>733-R03</t>
  </si>
  <si>
    <t>Nátěr potrubí Dodávka+montáž</t>
  </si>
  <si>
    <t>bm</t>
  </si>
  <si>
    <t>např. 1x zákl.n., 1x email vodou ředitelnou barvou Aquac</t>
  </si>
  <si>
    <t>R19631311</t>
  </si>
  <si>
    <t>Trubka měděná 15 x 1,0 mm Dodávka</t>
  </si>
  <si>
    <t>Potrubí, přechody, T-kusy, kolínka, včetně veškoerého příslušenství</t>
  </si>
  <si>
    <t>R19631312</t>
  </si>
  <si>
    <t>Trubka měděná 18 x 1,0 mm Dodávka</t>
  </si>
  <si>
    <t>734</t>
  </si>
  <si>
    <t>Armatury</t>
  </si>
  <si>
    <t>734 Armatury</t>
  </si>
  <si>
    <t>734211112R00</t>
  </si>
  <si>
    <t>Ventily odvzdušňovací ot.těles V 4320, G 1/4" Dodávka + montáž</t>
  </si>
  <si>
    <t>734221672RT2</t>
  </si>
  <si>
    <t>Hlavice ovládání ventilů termostat. RD 80 R Herz termostatická hlavice 1 7260 06</t>
  </si>
  <si>
    <t>734233111R00</t>
  </si>
  <si>
    <t>Kohout kulový, vnitř.-vnitř.z. IVAR PERFECTA DN 15 Dodávka+montáž</t>
  </si>
  <si>
    <t>734266426R00</t>
  </si>
  <si>
    <t xml:space="preserve">Šroubení uz.dvoutr.s vyp.rohov.Heimer Vekolux DN15 </t>
  </si>
  <si>
    <t>735</t>
  </si>
  <si>
    <t>Otopná tělesa</t>
  </si>
  <si>
    <t>735 Otopná tělesa</t>
  </si>
  <si>
    <t>735111810R00</t>
  </si>
  <si>
    <t xml:space="preserve">Demontáž těles otopných litinových článkových </t>
  </si>
  <si>
    <t>735151744R00</t>
  </si>
  <si>
    <t xml:space="preserve">Otopná tělesa panel.Radik Plan VK 21  500/ 800 </t>
  </si>
  <si>
    <t>735171171R00</t>
  </si>
  <si>
    <t xml:space="preserve">Těleso trub. Koralux Rondo Comfort-M KRTM 1500.600 </t>
  </si>
  <si>
    <t>735191901R00</t>
  </si>
  <si>
    <t xml:space="preserve">Vyzkoušení otopných těles ocelových tlakem </t>
  </si>
  <si>
    <t>735191903R00</t>
  </si>
  <si>
    <t xml:space="preserve">Propláchnutí otopných těles ocel., nebo Al </t>
  </si>
  <si>
    <t>735191905R00</t>
  </si>
  <si>
    <t xml:space="preserve">Oprava - odvzdušnění otopných těles </t>
  </si>
  <si>
    <t>735-R01</t>
  </si>
  <si>
    <t>Krytky na potrubí Cu 15 (připojení těles) Dodávka + montáž</t>
  </si>
  <si>
    <t>735-R02</t>
  </si>
  <si>
    <t>Zavěsová technika radiátoru Z-U200 Dodávka + montáž</t>
  </si>
  <si>
    <t>998735102R00</t>
  </si>
  <si>
    <t xml:space="preserve">Přesun hmot pro otopná tělesa, výšky do 12 m </t>
  </si>
  <si>
    <t>M24</t>
  </si>
  <si>
    <t>Montáže vzduchotechnických zařízení</t>
  </si>
  <si>
    <t>M24 Montáže vzduchotechnických zařízení</t>
  </si>
  <si>
    <t>VZT-01</t>
  </si>
  <si>
    <t>Ventilátor se zpětnou klapkou, časovým doběhem Dodávka + montáž</t>
  </si>
  <si>
    <t>Položka obahuje:</t>
  </si>
  <si>
    <t>-Ventilátor do koupelny tichý ze zpětnou klapkou, časovým doběhem a kuličkovými ložisky Dalap NOMIA O 100 mm.Ventilátor je určen pro montáž na stěnu</t>
  </si>
  <si>
    <t>-montáž včetně veškerého příslušenství, dopojení elektro a odzkoušení zařízení</t>
  </si>
  <si>
    <t>VZT-02</t>
  </si>
  <si>
    <t>Ohebné potrubí tepelně izolované 100 Dodávka+montáž</t>
  </si>
  <si>
    <t>Ohebné potrubí tepelně izolované</t>
  </si>
  <si>
    <t>ISOVAC 25 DI102</t>
  </si>
  <si>
    <t>Stavební práce a dodávky spojené s provedením funkčního celku 730</t>
  </si>
  <si>
    <t>9970135</t>
  </si>
  <si>
    <t>Náklady spojené s manipulací, odvozem a likvidací stavební suti</t>
  </si>
  <si>
    <t>cenová soustava: vlastní</t>
  </si>
  <si>
    <t>*v položce zahrnut svislý a vodorovný přesun v rámci prostoru staveniště</t>
  </si>
  <si>
    <t>*naložení, odvoz  stavební suti</t>
  </si>
  <si>
    <t>*likvidace v souladu se zákonem č. 185/2001 Sb. o odpadech</t>
  </si>
  <si>
    <t>*dle technologie a místa určené zhotovitelem, včetně poplatků za uložení na skládku</t>
  </si>
  <si>
    <t>D.1.4b Ústřední vytápění</t>
  </si>
  <si>
    <t>Opavská 1119/12</t>
  </si>
  <si>
    <t>Ostrava</t>
  </si>
  <si>
    <t>70861</t>
  </si>
  <si>
    <t>Porážková 1424/20</t>
  </si>
  <si>
    <t>70200</t>
  </si>
  <si>
    <t>D.1.4a Zdravotně technické instalace</t>
  </si>
  <si>
    <t>Zdravotně technické instalace</t>
  </si>
  <si>
    <t>Uvedená technická řešení, která jsou naceněna, jsou referenční. Při dodržení technických a kvalitativních standardů, je možno použít obdobná řešení a jiné výrobky, vždy však s přihlédnutím k navazujícím a souvisejícím výrobkům, konstrukcím a technologiím. Dodavatel je povinen prověřit specifikace a výměry uvedené v soupisu prací. V případě zjištěných rozdílů, na tyto písemně upozornit v průběhu lhůty pro podání nabídky, Následně změny výměr a položek v průběhu realizace nebudou akceptovány. Za tímto účelem je možné před podáním nabídky navštívit vlastní staveniště a předem se seznámit se všemi aspekty výstavby.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</si>
</sst>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9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34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0" fillId="0" borderId="17" xfId="0" applyNumberForma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10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3" fontId="9" fillId="0" borderId="8" xfId="0" applyNumberFormat="1" applyFont="1" applyBorder="1" applyAlignment="1">
      <alignment horizontal="right"/>
    </xf>
    <xf numFmtId="165" fontId="3" fillId="0" borderId="17" xfId="0" applyNumberFormat="1" applyFont="1" applyBorder="1"/>
    <xf numFmtId="3" fontId="9" fillId="0" borderId="5" xfId="0" applyNumberFormat="1" applyFont="1" applyBorder="1" applyAlignment="1">
      <alignment horizontal="right"/>
    </xf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0" fillId="0" borderId="10" xfId="0" applyBorder="1" applyAlignment="1">
      <alignment horizontal="centerContinuous"/>
    </xf>
    <xf numFmtId="0" fontId="10" fillId="2" borderId="22" xfId="0" applyFont="1" applyFill="1" applyBorder="1" applyAlignment="1">
      <alignment horizontal="left"/>
    </xf>
    <xf numFmtId="0" fontId="9" fillId="2" borderId="23" xfId="0" applyFont="1" applyFill="1" applyBorder="1" applyAlignment="1">
      <alignment horizontal="centerContinuous"/>
    </xf>
    <xf numFmtId="0" fontId="11" fillId="2" borderId="24" xfId="0" applyFont="1" applyFill="1" applyBorder="1" applyAlignment="1">
      <alignment horizontal="left"/>
    </xf>
    <xf numFmtId="0" fontId="9" fillId="0" borderId="19" xfId="0" applyFont="1" applyBorder="1"/>
    <xf numFmtId="49" fontId="9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9" fillId="0" borderId="3" xfId="0" applyFont="1" applyBorder="1"/>
    <xf numFmtId="0" fontId="9" fillId="0" borderId="2" xfId="0" applyFont="1" applyBorder="1"/>
    <xf numFmtId="0" fontId="9" fillId="0" borderId="15" xfId="0" applyFont="1" applyBorder="1"/>
    <xf numFmtId="0" fontId="9" fillId="0" borderId="27" xfId="0" applyFont="1" applyBorder="1" applyAlignment="1">
      <alignment horizontal="left"/>
    </xf>
    <xf numFmtId="0" fontId="10" fillId="0" borderId="26" xfId="0" applyFont="1" applyBorder="1"/>
    <xf numFmtId="49" fontId="9" fillId="0" borderId="27" xfId="0" applyNumberFormat="1" applyFont="1" applyBorder="1" applyAlignment="1">
      <alignment horizontal="left"/>
    </xf>
    <xf numFmtId="49" fontId="10" fillId="2" borderId="26" xfId="0" applyNumberFormat="1" applyFont="1" applyFill="1" applyBorder="1"/>
    <xf numFmtId="49" fontId="1" fillId="2" borderId="3" xfId="0" applyNumberFormat="1" applyFont="1" applyFill="1" applyBorder="1"/>
    <xf numFmtId="0" fontId="10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9" fillId="0" borderId="15" xfId="0" applyFont="1" applyFill="1" applyBorder="1"/>
    <xf numFmtId="3" fontId="9" fillId="0" borderId="27" xfId="0" applyNumberFormat="1" applyFont="1" applyBorder="1" applyAlignment="1">
      <alignment horizontal="left"/>
    </xf>
    <xf numFmtId="0" fontId="0" fillId="0" borderId="0" xfId="0" applyFill="1"/>
    <xf numFmtId="49" fontId="10" fillId="2" borderId="28" xfId="0" applyNumberFormat="1" applyFont="1" applyFill="1" applyBorder="1"/>
    <xf numFmtId="49" fontId="1" fillId="2" borderId="5" xfId="0" applyNumberFormat="1" applyFont="1" applyFill="1" applyBorder="1"/>
    <xf numFmtId="0" fontId="10" fillId="2" borderId="0" xfId="0" applyFont="1" applyFill="1" applyBorder="1"/>
    <xf numFmtId="0" fontId="1" fillId="2" borderId="0" xfId="0" applyFont="1" applyFill="1" applyBorder="1"/>
    <xf numFmtId="49" fontId="9" fillId="0" borderId="15" xfId="0" applyNumberFormat="1" applyFont="1" applyBorder="1" applyAlignment="1">
      <alignment horizontal="left"/>
    </xf>
    <xf numFmtId="0" fontId="9" fillId="0" borderId="29" xfId="0" applyFont="1" applyBorder="1"/>
    <xf numFmtId="0" fontId="9" fillId="0" borderId="15" xfId="0" applyNumberFormat="1" applyFont="1" applyBorder="1"/>
    <xf numFmtId="0" fontId="9" fillId="0" borderId="30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9" fillId="0" borderId="30" xfId="0" applyFont="1" applyBorder="1" applyAlignment="1">
      <alignment horizontal="left"/>
    </xf>
    <xf numFmtId="0" fontId="0" fillId="0" borderId="0" xfId="0" applyBorder="1"/>
    <xf numFmtId="0" fontId="9" fillId="0" borderId="15" xfId="0" applyFont="1" applyFill="1" applyBorder="1" applyAlignment="1"/>
    <xf numFmtId="0" fontId="9" fillId="0" borderId="30" xfId="0" applyFont="1" applyFill="1" applyBorder="1" applyAlignment="1"/>
    <xf numFmtId="0" fontId="1" fillId="0" borderId="0" xfId="0" applyFont="1" applyFill="1" applyBorder="1" applyAlignment="1"/>
    <xf numFmtId="0" fontId="9" fillId="0" borderId="15" xfId="0" applyFont="1" applyBorder="1" applyAlignment="1"/>
    <xf numFmtId="0" fontId="9" fillId="0" borderId="30" xfId="0" applyFont="1" applyBorder="1" applyAlignment="1"/>
    <xf numFmtId="3" fontId="0" fillId="0" borderId="0" xfId="0" applyNumberFormat="1"/>
    <xf numFmtId="0" fontId="9" fillId="0" borderId="26" xfId="0" applyFont="1" applyBorder="1"/>
    <xf numFmtId="0" fontId="9" fillId="0" borderId="19" xfId="0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0" fillId="0" borderId="33" xfId="0" applyBorder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35" xfId="0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0" fillId="2" borderId="13" xfId="0" applyFill="1" applyBorder="1" applyAlignment="1">
      <alignment horizontal="centerContinuous"/>
    </xf>
    <xf numFmtId="0" fontId="0" fillId="0" borderId="36" xfId="0" applyBorder="1"/>
    <xf numFmtId="0" fontId="0" fillId="0" borderId="21" xfId="0" applyBorder="1"/>
    <xf numFmtId="3" fontId="0" fillId="0" borderId="25" xfId="0" applyNumberFormat="1" applyBorder="1"/>
    <xf numFmtId="0" fontId="0" fillId="0" borderId="22" xfId="0" applyBorder="1"/>
    <xf numFmtId="3" fontId="0" fillId="0" borderId="24" xfId="0" applyNumberFormat="1" applyBorder="1"/>
    <xf numFmtId="0" fontId="0" fillId="0" borderId="23" xfId="0" applyBorder="1"/>
    <xf numFmtId="0" fontId="0" fillId="0" borderId="26" xfId="0" applyBorder="1"/>
    <xf numFmtId="3" fontId="0" fillId="0" borderId="2" xfId="0" applyNumberFormat="1" applyBorder="1"/>
    <xf numFmtId="0" fontId="0" fillId="0" borderId="3" xfId="0" applyBorder="1"/>
    <xf numFmtId="0" fontId="0" fillId="0" borderId="37" xfId="0" applyBorder="1"/>
    <xf numFmtId="0" fontId="0" fillId="0" borderId="21" xfId="0" applyBorder="1" applyAlignment="1">
      <alignment shrinkToFit="1"/>
    </xf>
    <xf numFmtId="0" fontId="0" fillId="0" borderId="38" xfId="0" applyBorder="1"/>
    <xf numFmtId="0" fontId="8" fillId="0" borderId="26" xfId="0" applyFont="1" applyBorder="1"/>
    <xf numFmtId="0" fontId="0" fillId="0" borderId="28" xfId="0" applyBorder="1"/>
    <xf numFmtId="3" fontId="0" fillId="0" borderId="41" xfId="0" applyNumberFormat="1" applyBorder="1"/>
    <xf numFmtId="0" fontId="0" fillId="0" borderId="39" xfId="0" applyBorder="1"/>
    <xf numFmtId="3" fontId="0" fillId="0" borderId="42" xfId="0" applyNumberFormat="1" applyBorder="1"/>
    <xf numFmtId="0" fontId="0" fillId="0" borderId="40" xfId="0" applyBorder="1"/>
    <xf numFmtId="0" fontId="10" fillId="2" borderId="22" xfId="0" applyFont="1" applyFill="1" applyBorder="1"/>
    <xf numFmtId="0" fontId="10" fillId="2" borderId="24" xfId="0" applyFont="1" applyFill="1" applyBorder="1"/>
    <xf numFmtId="0" fontId="10" fillId="2" borderId="23" xfId="0" applyFont="1" applyFill="1" applyBorder="1"/>
    <xf numFmtId="0" fontId="10" fillId="2" borderId="43" xfId="0" applyFont="1" applyFill="1" applyBorder="1"/>
    <xf numFmtId="0" fontId="10" fillId="2" borderId="44" xfId="0" applyFont="1" applyFill="1" applyBorder="1"/>
    <xf numFmtId="0" fontId="0" fillId="0" borderId="5" xfId="0" applyBorder="1"/>
    <xf numFmtId="0" fontId="0" fillId="0" borderId="4" xfId="0" applyBorder="1"/>
    <xf numFmtId="0" fontId="0" fillId="0" borderId="45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0" xfId="0" applyFill="1" applyBorder="1"/>
    <xf numFmtId="0" fontId="0" fillId="0" borderId="18" xfId="0" applyBorder="1"/>
    <xf numFmtId="0" fontId="0" fillId="0" borderId="20" xfId="0" applyBorder="1"/>
    <xf numFmtId="0" fontId="0" fillId="0" borderId="46" xfId="0" applyBorder="1"/>
    <xf numFmtId="0" fontId="0" fillId="0" borderId="7" xfId="0" applyBorder="1"/>
    <xf numFmtId="165" fontId="0" fillId="0" borderId="8" xfId="0" applyNumberFormat="1" applyBorder="1" applyAlignment="1">
      <alignment horizontal="right"/>
    </xf>
    <xf numFmtId="0" fontId="0" fillId="0" borderId="8" xfId="0" applyBorder="1"/>
    <xf numFmtId="0" fontId="0" fillId="0" borderId="2" xfId="0" applyBorder="1"/>
    <xf numFmtId="165" fontId="0" fillId="0" borderId="3" xfId="0" applyNumberForma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0" fillId="0" borderId="0" xfId="0" applyAlignment="1">
      <alignment vertical="justify"/>
    </xf>
    <xf numFmtId="0" fontId="10" fillId="0" borderId="51" xfId="1" applyFont="1" applyBorder="1"/>
    <xf numFmtId="0" fontId="13" fillId="0" borderId="51" xfId="1" applyBorder="1"/>
    <xf numFmtId="0" fontId="13" fillId="0" borderId="51" xfId="1" applyBorder="1" applyAlignment="1">
      <alignment horizontal="right"/>
    </xf>
    <xf numFmtId="0" fontId="13" fillId="0" borderId="52" xfId="1" applyFont="1" applyBorder="1"/>
    <xf numFmtId="0" fontId="0" fillId="0" borderId="51" xfId="0" applyNumberFormat="1" applyBorder="1" applyAlignment="1">
      <alignment horizontal="left"/>
    </xf>
    <xf numFmtId="0" fontId="0" fillId="0" borderId="53" xfId="0" applyNumberFormat="1" applyBorder="1"/>
    <xf numFmtId="0" fontId="10" fillId="0" borderId="56" xfId="1" applyFont="1" applyBorder="1"/>
    <xf numFmtId="0" fontId="13" fillId="0" borderId="56" xfId="1" applyBorder="1"/>
    <xf numFmtId="0" fontId="13" fillId="0" borderId="56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8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0" fillId="2" borderId="44" xfId="0" applyFill="1" applyBorder="1"/>
    <xf numFmtId="0" fontId="10" fillId="2" borderId="62" xfId="0" applyFont="1" applyFill="1" applyBorder="1" applyAlignment="1">
      <alignment horizontal="right"/>
    </xf>
    <xf numFmtId="0" fontId="10" fillId="2" borderId="24" xfId="0" applyFont="1" applyFill="1" applyBorder="1" applyAlignment="1">
      <alignment horizontal="right"/>
    </xf>
    <xf numFmtId="0" fontId="10" fillId="2" borderId="23" xfId="0" applyFont="1" applyFill="1" applyBorder="1" applyAlignment="1">
      <alignment horizontal="center"/>
    </xf>
    <xf numFmtId="4" fontId="11" fillId="2" borderId="24" xfId="0" applyNumberFormat="1" applyFont="1" applyFill="1" applyBorder="1" applyAlignment="1">
      <alignment horizontal="right"/>
    </xf>
    <xf numFmtId="4" fontId="11" fillId="2" borderId="44" xfId="0" applyNumberFormat="1" applyFont="1" applyFill="1" applyBorder="1" applyAlignment="1">
      <alignment horizontal="right"/>
    </xf>
    <xf numFmtId="0" fontId="8" fillId="0" borderId="38" xfId="0" applyFont="1" applyBorder="1"/>
    <xf numFmtId="0" fontId="8" fillId="0" borderId="21" xfId="0" applyFont="1" applyBorder="1"/>
    <xf numFmtId="0" fontId="8" fillId="0" borderId="31" xfId="0" applyFont="1" applyBorder="1"/>
    <xf numFmtId="3" fontId="8" fillId="0" borderId="37" xfId="0" applyNumberFormat="1" applyFont="1" applyBorder="1" applyAlignment="1">
      <alignment horizontal="right"/>
    </xf>
    <xf numFmtId="165" fontId="8" fillId="0" borderId="15" xfId="0" applyNumberFormat="1" applyFont="1" applyBorder="1" applyAlignment="1">
      <alignment horizontal="right"/>
    </xf>
    <xf numFmtId="3" fontId="8" fillId="0" borderId="18" xfId="0" applyNumberFormat="1" applyFont="1" applyBorder="1" applyAlignment="1">
      <alignment horizontal="right"/>
    </xf>
    <xf numFmtId="4" fontId="8" fillId="0" borderId="21" xfId="0" applyNumberFormat="1" applyFont="1" applyBorder="1" applyAlignment="1">
      <alignment horizontal="right"/>
    </xf>
    <xf numFmtId="3" fontId="8" fillId="0" borderId="31" xfId="0" applyNumberFormat="1" applyFont="1" applyBorder="1" applyAlignment="1">
      <alignment horizontal="right"/>
    </xf>
    <xf numFmtId="0" fontId="0" fillId="2" borderId="39" xfId="0" applyFill="1" applyBorder="1"/>
    <xf numFmtId="0" fontId="7" fillId="2" borderId="42" xfId="0" applyFont="1" applyFill="1" applyBorder="1"/>
    <xf numFmtId="0" fontId="0" fillId="2" borderId="42" xfId="0" applyFill="1" applyBorder="1"/>
    <xf numFmtId="4" fontId="0" fillId="2" borderId="48" xfId="0" applyNumberFormat="1" applyFill="1" applyBorder="1"/>
    <xf numFmtId="4" fontId="0" fillId="2" borderId="39" xfId="0" applyNumberFormat="1" applyFill="1" applyBorder="1"/>
    <xf numFmtId="4" fontId="0" fillId="2" borderId="42" xfId="0" applyNumberFormat="1" applyFill="1" applyBorder="1"/>
    <xf numFmtId="3" fontId="3" fillId="0" borderId="0" xfId="0" applyNumberFormat="1" applyFont="1"/>
    <xf numFmtId="4" fontId="3" fillId="0" borderId="0" xfId="0" applyNumberFormat="1" applyFont="1"/>
    <xf numFmtId="0" fontId="13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3" fillId="0" borderId="52" xfId="1" applyFont="1" applyBorder="1" applyAlignment="1">
      <alignment horizontal="right"/>
    </xf>
    <xf numFmtId="0" fontId="13" fillId="0" borderId="51" xfId="1" applyBorder="1" applyAlignment="1">
      <alignment horizontal="left"/>
    </xf>
    <xf numFmtId="0" fontId="13" fillId="0" borderId="53" xfId="1" applyBorder="1"/>
    <xf numFmtId="0" fontId="3" fillId="0" borderId="0" xfId="1" applyFont="1"/>
    <xf numFmtId="0" fontId="13" fillId="0" borderId="0" xfId="1" applyFont="1"/>
    <xf numFmtId="0" fontId="13" fillId="0" borderId="0" xfId="1" applyAlignment="1">
      <alignment horizontal="right"/>
    </xf>
    <xf numFmtId="0" fontId="13" fillId="0" borderId="0" xfId="1" applyAlignment="1"/>
    <xf numFmtId="49" fontId="17" fillId="2" borderId="15" xfId="1" applyNumberFormat="1" applyFont="1" applyFill="1" applyBorder="1"/>
    <xf numFmtId="0" fontId="17" fillId="2" borderId="3" xfId="1" applyFont="1" applyFill="1" applyBorder="1" applyAlignment="1">
      <alignment horizontal="center"/>
    </xf>
    <xf numFmtId="0" fontId="17" fillId="2" borderId="3" xfId="1" applyNumberFormat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/>
    </xf>
    <xf numFmtId="0" fontId="17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3" fillId="0" borderId="2" xfId="1" applyBorder="1" applyAlignment="1">
      <alignment horizontal="center"/>
    </xf>
    <xf numFmtId="0" fontId="13" fillId="0" borderId="2" xfId="1" applyNumberFormat="1" applyBorder="1" applyAlignment="1">
      <alignment horizontal="right"/>
    </xf>
    <xf numFmtId="0" fontId="13" fillId="0" borderId="3" xfId="1" applyNumberFormat="1" applyBorder="1"/>
    <xf numFmtId="0" fontId="13" fillId="0" borderId="6" xfId="1" applyNumberFormat="1" applyFill="1" applyBorder="1"/>
    <xf numFmtId="0" fontId="13" fillId="0" borderId="8" xfId="1" applyNumberFormat="1" applyFill="1" applyBorder="1"/>
    <xf numFmtId="0" fontId="13" fillId="0" borderId="6" xfId="1" applyFill="1" applyBorder="1"/>
    <xf numFmtId="0" fontId="13" fillId="0" borderId="8" xfId="1" applyFill="1" applyBorder="1"/>
    <xf numFmtId="0" fontId="18" fillId="0" borderId="0" xfId="1" applyFont="1"/>
    <xf numFmtId="0" fontId="12" fillId="0" borderId="16" xfId="1" applyFont="1" applyBorder="1" applyAlignment="1">
      <alignment horizontal="center" vertical="top"/>
    </xf>
    <xf numFmtId="49" fontId="12" fillId="0" borderId="16" xfId="1" applyNumberFormat="1" applyFont="1" applyBorder="1" applyAlignment="1">
      <alignment horizontal="left" vertical="top"/>
    </xf>
    <xf numFmtId="0" fontId="12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9" fillId="0" borderId="16" xfId="1" applyNumberFormat="1" applyFont="1" applyBorder="1" applyAlignment="1">
      <alignment horizontal="right"/>
    </xf>
    <xf numFmtId="4" fontId="19" fillId="0" borderId="16" xfId="1" applyNumberFormat="1" applyFont="1" applyBorder="1"/>
    <xf numFmtId="168" fontId="12" fillId="0" borderId="16" xfId="1" applyNumberFormat="1" applyFont="1" applyBorder="1"/>
    <xf numFmtId="4" fontId="12" fillId="0" borderId="8" xfId="1" applyNumberFormat="1" applyFont="1" applyBorder="1"/>
    <xf numFmtId="0" fontId="20" fillId="0" borderId="0" xfId="1" applyFont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3" fillId="0" borderId="5" xfId="1" applyNumberFormat="1" applyBorder="1"/>
    <xf numFmtId="0" fontId="23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24" fillId="6" borderId="65" xfId="1" applyNumberFormat="1" applyFont="1" applyFill="1" applyBorder="1" applyAlignment="1">
      <alignment horizontal="right" wrapText="1"/>
    </xf>
    <xf numFmtId="0" fontId="24" fillId="6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13" fillId="0" borderId="4" xfId="1" applyBorder="1"/>
    <xf numFmtId="0" fontId="13" fillId="0" borderId="0" xfId="1" applyBorder="1"/>
    <xf numFmtId="0" fontId="13" fillId="2" borderId="15" xfId="1" applyFill="1" applyBorder="1" applyAlignment="1">
      <alignment horizontal="center"/>
    </xf>
    <xf numFmtId="49" fontId="26" fillId="2" borderId="15" xfId="1" applyNumberFormat="1" applyFont="1" applyFill="1" applyBorder="1" applyAlignment="1">
      <alignment horizontal="left"/>
    </xf>
    <xf numFmtId="0" fontId="26" fillId="2" borderId="1" xfId="1" applyFont="1" applyFill="1" applyBorder="1"/>
    <xf numFmtId="0" fontId="13" fillId="2" borderId="2" xfId="1" applyFill="1" applyBorder="1" applyAlignment="1">
      <alignment horizontal="center"/>
    </xf>
    <xf numFmtId="4" fontId="13" fillId="2" borderId="2" xfId="1" applyNumberFormat="1" applyFill="1" applyBorder="1" applyAlignment="1">
      <alignment horizontal="right"/>
    </xf>
    <xf numFmtId="4" fontId="13" fillId="2" borderId="3" xfId="1" applyNumberFormat="1" applyFill="1" applyBorder="1" applyAlignment="1">
      <alignment horizontal="right"/>
    </xf>
    <xf numFmtId="4" fontId="7" fillId="2" borderId="15" xfId="1" applyNumberFormat="1" applyFont="1" applyFill="1" applyBorder="1"/>
    <xf numFmtId="0" fontId="13" fillId="2" borderId="2" xfId="1" applyFill="1" applyBorder="1"/>
    <xf numFmtId="4" fontId="7" fillId="2" borderId="3" xfId="1" applyNumberFormat="1" applyFont="1" applyFill="1" applyBorder="1"/>
    <xf numFmtId="3" fontId="13" fillId="0" borderId="0" xfId="1" applyNumberFormat="1"/>
    <xf numFmtId="0" fontId="27" fillId="0" borderId="0" xfId="1" applyFont="1" applyAlignment="1"/>
    <xf numFmtId="0" fontId="28" fillId="0" borderId="0" xfId="1" applyFont="1" applyBorder="1"/>
    <xf numFmtId="3" fontId="28" fillId="0" borderId="0" xfId="1" applyNumberFormat="1" applyFont="1" applyBorder="1" applyAlignment="1">
      <alignment horizontal="right"/>
    </xf>
    <xf numFmtId="4" fontId="28" fillId="0" borderId="0" xfId="1" applyNumberFormat="1" applyFont="1" applyBorder="1"/>
    <xf numFmtId="0" fontId="27" fillId="0" borderId="0" xfId="1" applyFont="1" applyBorder="1" applyAlignment="1"/>
    <xf numFmtId="0" fontId="13" fillId="0" borderId="0" xfId="1" applyBorder="1" applyAlignment="1">
      <alignment horizontal="right"/>
    </xf>
    <xf numFmtId="49" fontId="3" fillId="0" borderId="28" xfId="0" applyNumberFormat="1" applyFont="1" applyBorder="1"/>
    <xf numFmtId="3" fontId="8" fillId="0" borderId="5" xfId="0" applyNumberFormat="1" applyFont="1" applyBorder="1"/>
    <xf numFmtId="3" fontId="8" fillId="0" borderId="17" xfId="0" applyNumberFormat="1" applyFont="1" applyBorder="1"/>
    <xf numFmtId="3" fontId="8" fillId="0" borderId="61" xfId="0" applyNumberFormat="1" applyFont="1" applyBorder="1"/>
    <xf numFmtId="4" fontId="0" fillId="0" borderId="7" xfId="0" applyNumberFormat="1" applyBorder="1" applyAlignment="1">
      <alignment horizontal="right" vertical="center"/>
    </xf>
    <xf numFmtId="4" fontId="0" fillId="0" borderId="8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9" fillId="0" borderId="15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5" xfId="0" applyFont="1" applyBorder="1" applyAlignment="1">
      <alignment horizontal="center"/>
    </xf>
    <xf numFmtId="0" fontId="0" fillId="0" borderId="39" xfId="0" applyBorder="1" applyAlignment="1">
      <alignment horizontal="center" shrinkToFit="1"/>
    </xf>
    <xf numFmtId="0" fontId="0" fillId="0" borderId="40" xfId="0" applyBorder="1" applyAlignment="1">
      <alignment horizontal="center" shrinkToFit="1"/>
    </xf>
    <xf numFmtId="167" fontId="0" fillId="0" borderId="1" xfId="0" applyNumberFormat="1" applyBorder="1" applyAlignment="1">
      <alignment horizontal="right" indent="2"/>
    </xf>
    <xf numFmtId="167" fontId="0" fillId="0" borderId="30" xfId="0" applyNumberForma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13" fillId="0" borderId="49" xfId="1" applyFont="1" applyBorder="1" applyAlignment="1">
      <alignment horizontal="center"/>
    </xf>
    <xf numFmtId="0" fontId="13" fillId="0" borderId="50" xfId="1" applyFont="1" applyBorder="1" applyAlignment="1">
      <alignment horizontal="center"/>
    </xf>
    <xf numFmtId="0" fontId="13" fillId="0" borderId="54" xfId="1" applyFont="1" applyBorder="1" applyAlignment="1">
      <alignment horizontal="center"/>
    </xf>
    <xf numFmtId="0" fontId="13" fillId="0" borderId="55" xfId="1" applyFont="1" applyBorder="1" applyAlignment="1">
      <alignment horizontal="center"/>
    </xf>
    <xf numFmtId="0" fontId="13" fillId="0" borderId="57" xfId="1" applyFont="1" applyBorder="1" applyAlignment="1">
      <alignment horizontal="left"/>
    </xf>
    <xf numFmtId="0" fontId="13" fillId="0" borderId="56" xfId="1" applyFont="1" applyBorder="1" applyAlignment="1">
      <alignment horizontal="left"/>
    </xf>
    <xf numFmtId="0" fontId="13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0" fontId="21" fillId="6" borderId="4" xfId="1" applyNumberFormat="1" applyFont="1" applyFill="1" applyBorder="1" applyAlignment="1">
      <alignment horizontal="left" wrapText="1" indent="1"/>
    </xf>
    <xf numFmtId="0" fontId="22" fillId="0" borderId="0" xfId="0" applyNumberFormat="1" applyFont="1"/>
    <xf numFmtId="0" fontId="22" fillId="0" borderId="5" xfId="0" applyNumberFormat="1" applyFont="1" applyBorder="1"/>
    <xf numFmtId="49" fontId="24" fillId="6" borderId="63" xfId="1" applyNumberFormat="1" applyFont="1" applyFill="1" applyBorder="1" applyAlignment="1">
      <alignment horizontal="left" wrapText="1"/>
    </xf>
    <xf numFmtId="49" fontId="25" fillId="0" borderId="64" xfId="0" applyNumberFormat="1" applyFont="1" applyBorder="1" applyAlignment="1">
      <alignment horizontal="left" wrapText="1"/>
    </xf>
    <xf numFmtId="0" fontId="14" fillId="0" borderId="0" xfId="1" applyFont="1" applyAlignment="1">
      <alignment horizontal="center"/>
    </xf>
    <xf numFmtId="49" fontId="13" fillId="0" borderId="54" xfId="1" applyNumberFormat="1" applyFont="1" applyBorder="1" applyAlignment="1">
      <alignment horizontal="center"/>
    </xf>
    <xf numFmtId="0" fontId="13" fillId="0" borderId="57" xfId="1" applyBorder="1" applyAlignment="1">
      <alignment horizontal="center" shrinkToFit="1"/>
    </xf>
    <xf numFmtId="0" fontId="13" fillId="0" borderId="56" xfId="1" applyBorder="1" applyAlignment="1">
      <alignment horizontal="center" shrinkToFit="1"/>
    </xf>
    <xf numFmtId="0" fontId="13" fillId="0" borderId="58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80"/>
  <sheetViews>
    <sheetView showGridLines="0" tabSelected="1" topLeftCell="B19" zoomScaleNormal="100" zoomScaleSheetLayoutView="75" workbookViewId="0">
      <selection activeCell="J54" sqref="J54"/>
    </sheetView>
  </sheetViews>
  <sheetFormatPr defaultRowHeight="12.75"/>
  <cols>
    <col min="1" max="1" width="0.5703125" hidden="1" customWidth="1"/>
    <col min="2" max="2" width="7.140625" customWidth="1"/>
    <col min="4" max="4" width="19.7109375" customWidth="1"/>
    <col min="5" max="5" width="6.85546875" customWidth="1"/>
    <col min="6" max="6" width="13.140625" customWidth="1"/>
    <col min="7" max="7" width="12.42578125" style="1" customWidth="1"/>
    <col min="8" max="8" width="13.5703125" customWidth="1"/>
    <col min="9" max="9" width="11.42578125" style="1" customWidth="1"/>
    <col min="10" max="10" width="7" style="1" customWidth="1"/>
    <col min="11" max="15" width="10.7109375" customWidth="1"/>
  </cols>
  <sheetData>
    <row r="1" spans="2:15" ht="12" customHeight="1"/>
    <row r="2" spans="2:15" ht="17.25" customHeight="1">
      <c r="B2" s="2"/>
      <c r="C2" s="3" t="s">
        <v>0</v>
      </c>
      <c r="E2" s="4"/>
      <c r="F2" s="3"/>
      <c r="G2" s="5"/>
      <c r="H2" s="6" t="s">
        <v>1</v>
      </c>
      <c r="I2" s="7">
        <f ca="1">TODAY()</f>
        <v>43027</v>
      </c>
      <c r="K2" s="2"/>
    </row>
    <row r="3" spans="2:15" ht="6" customHeight="1">
      <c r="C3" s="8"/>
      <c r="D3" s="9" t="s">
        <v>2</v>
      </c>
    </row>
    <row r="4" spans="2:15" ht="4.5" customHeight="1"/>
    <row r="5" spans="2:15" ht="13.5" customHeight="1">
      <c r="C5" s="10" t="s">
        <v>3</v>
      </c>
      <c r="D5" s="11" t="s">
        <v>103</v>
      </c>
      <c r="E5" s="12" t="s">
        <v>104</v>
      </c>
      <c r="F5" s="13"/>
      <c r="G5" s="14"/>
      <c r="H5" s="13"/>
      <c r="I5" s="14"/>
      <c r="O5" s="7"/>
    </row>
    <row r="7" spans="2:15">
      <c r="C7" s="15" t="s">
        <v>4</v>
      </c>
      <c r="D7" s="16" t="s">
        <v>306</v>
      </c>
      <c r="H7" s="17" t="s">
        <v>5</v>
      </c>
      <c r="J7" s="16"/>
      <c r="K7" s="16"/>
    </row>
    <row r="8" spans="2:15">
      <c r="D8" s="16" t="s">
        <v>403</v>
      </c>
      <c r="H8" s="17" t="s">
        <v>6</v>
      </c>
      <c r="J8" s="16"/>
      <c r="K8" s="16"/>
    </row>
    <row r="9" spans="2:15">
      <c r="C9" s="17" t="s">
        <v>405</v>
      </c>
      <c r="D9" s="16" t="s">
        <v>404</v>
      </c>
      <c r="H9" s="17"/>
      <c r="J9" s="16"/>
    </row>
    <row r="10" spans="2:15">
      <c r="H10" s="17"/>
      <c r="J10" s="16"/>
    </row>
    <row r="11" spans="2:15">
      <c r="C11" s="15" t="s">
        <v>7</v>
      </c>
      <c r="D11" s="16" t="s">
        <v>305</v>
      </c>
      <c r="H11" s="17" t="s">
        <v>5</v>
      </c>
      <c r="J11" s="16"/>
      <c r="K11" s="16"/>
    </row>
    <row r="12" spans="2:15">
      <c r="D12" s="16" t="s">
        <v>406</v>
      </c>
      <c r="H12" s="17" t="s">
        <v>6</v>
      </c>
      <c r="J12" s="16"/>
      <c r="K12" s="16"/>
    </row>
    <row r="13" spans="2:15" ht="12" customHeight="1">
      <c r="C13" s="17" t="s">
        <v>407</v>
      </c>
      <c r="D13" s="16" t="s">
        <v>404</v>
      </c>
      <c r="J13" s="17"/>
    </row>
    <row r="14" spans="2:15" ht="24.75" customHeight="1">
      <c r="C14" s="18" t="s">
        <v>8</v>
      </c>
      <c r="H14" s="18" t="s">
        <v>9</v>
      </c>
      <c r="J14" s="17"/>
    </row>
    <row r="15" spans="2:15" ht="12.75" customHeight="1">
      <c r="J15" s="17"/>
    </row>
    <row r="16" spans="2:15" ht="28.5" customHeight="1">
      <c r="C16" s="18" t="s">
        <v>10</v>
      </c>
      <c r="H16" s="18" t="s">
        <v>10</v>
      </c>
    </row>
    <row r="17" spans="2:12" ht="25.5" customHeight="1"/>
    <row r="18" spans="2:12" ht="13.5" customHeight="1">
      <c r="B18" s="19"/>
      <c r="C18" s="20"/>
      <c r="D18" s="20"/>
      <c r="E18" s="21"/>
      <c r="F18" s="22"/>
      <c r="G18" s="23"/>
      <c r="H18" s="24"/>
      <c r="I18" s="23"/>
      <c r="J18" s="25" t="s">
        <v>11</v>
      </c>
      <c r="K18" s="26"/>
    </row>
    <row r="19" spans="2:12" ht="15" customHeight="1">
      <c r="B19" s="27" t="s">
        <v>12</v>
      </c>
      <c r="C19" s="28"/>
      <c r="D19" s="29">
        <v>15</v>
      </c>
      <c r="E19" s="30" t="s">
        <v>13</v>
      </c>
      <c r="F19" s="31"/>
      <c r="G19" s="32"/>
      <c r="H19" s="32"/>
      <c r="I19" s="304">
        <f>ROUND(G31,0)</f>
        <v>0</v>
      </c>
      <c r="J19" s="305"/>
      <c r="K19" s="33"/>
    </row>
    <row r="20" spans="2:12">
      <c r="B20" s="27" t="s">
        <v>14</v>
      </c>
      <c r="C20" s="28"/>
      <c r="D20" s="29">
        <f>SazbaDPH1</f>
        <v>15</v>
      </c>
      <c r="E20" s="30" t="s">
        <v>13</v>
      </c>
      <c r="F20" s="34"/>
      <c r="G20" s="35"/>
      <c r="H20" s="35"/>
      <c r="I20" s="306">
        <f>ROUND(I19*D20/100,0)</f>
        <v>0</v>
      </c>
      <c r="J20" s="307"/>
      <c r="K20" s="36"/>
    </row>
    <row r="21" spans="2:12">
      <c r="B21" s="27" t="s">
        <v>12</v>
      </c>
      <c r="C21" s="28"/>
      <c r="D21" s="29">
        <v>21</v>
      </c>
      <c r="E21" s="30" t="s">
        <v>13</v>
      </c>
      <c r="F21" s="34"/>
      <c r="G21" s="35"/>
      <c r="H21" s="35"/>
      <c r="I21" s="306">
        <f>ROUND(H31,0)</f>
        <v>0</v>
      </c>
      <c r="J21" s="307"/>
      <c r="K21" s="36"/>
    </row>
    <row r="22" spans="2:12" ht="13.5" thickBot="1">
      <c r="B22" s="27" t="s">
        <v>14</v>
      </c>
      <c r="C22" s="28"/>
      <c r="D22" s="29">
        <f>SazbaDPH2</f>
        <v>21</v>
      </c>
      <c r="E22" s="30" t="s">
        <v>13</v>
      </c>
      <c r="F22" s="37"/>
      <c r="G22" s="38"/>
      <c r="H22" s="38"/>
      <c r="I22" s="308">
        <f>ROUND(I21*D21/100,0)</f>
        <v>0</v>
      </c>
      <c r="J22" s="309"/>
      <c r="K22" s="36"/>
    </row>
    <row r="23" spans="2:12" ht="16.5" thickBot="1">
      <c r="B23" s="39" t="s">
        <v>15</v>
      </c>
      <c r="C23" s="40"/>
      <c r="D23" s="40"/>
      <c r="E23" s="41"/>
      <c r="F23" s="42"/>
      <c r="G23" s="43"/>
      <c r="H23" s="43"/>
      <c r="I23" s="310">
        <f>SUM(I19:I22)</f>
        <v>0</v>
      </c>
      <c r="J23" s="311"/>
      <c r="K23" s="44"/>
    </row>
    <row r="26" spans="2:12" ht="1.5" customHeight="1"/>
    <row r="27" spans="2:12" ht="15.75" customHeight="1">
      <c r="B27" s="12" t="s">
        <v>16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>
      <c r="L28" s="46"/>
    </row>
    <row r="29" spans="2:12" ht="24" customHeight="1">
      <c r="B29" s="47" t="s">
        <v>17</v>
      </c>
      <c r="C29" s="48"/>
      <c r="D29" s="48"/>
      <c r="E29" s="49"/>
      <c r="F29" s="50" t="s">
        <v>18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19</v>
      </c>
      <c r="J29" s="50" t="s">
        <v>13</v>
      </c>
    </row>
    <row r="30" spans="2:12">
      <c r="B30" s="52" t="s">
        <v>106</v>
      </c>
      <c r="C30" s="53" t="s">
        <v>107</v>
      </c>
      <c r="D30" s="54"/>
      <c r="E30" s="55"/>
      <c r="F30" s="56">
        <f>G30+H30+I30</f>
        <v>0</v>
      </c>
      <c r="G30" s="57">
        <v>0</v>
      </c>
      <c r="H30" s="58">
        <f>H40</f>
        <v>0</v>
      </c>
      <c r="I30" s="59">
        <f t="shared" ref="I30" si="0">(G30*SazbaDPH1)/100+(H30*SazbaDPH2)/100</f>
        <v>0</v>
      </c>
      <c r="J30" s="60" t="str">
        <f t="shared" ref="J30" si="1">IF(CelkemObjekty=0,"",F30/CelkemObjekty*100)</f>
        <v/>
      </c>
    </row>
    <row r="31" spans="2:12" ht="17.25" customHeight="1">
      <c r="B31" s="68" t="s">
        <v>20</v>
      </c>
      <c r="C31" s="69"/>
      <c r="D31" s="70"/>
      <c r="E31" s="71"/>
      <c r="F31" s="72">
        <f>SUM(F30:F30)</f>
        <v>0</v>
      </c>
      <c r="G31" s="72">
        <f>SUM(G30:G30)</f>
        <v>0</v>
      </c>
      <c r="H31" s="72">
        <f>SUM(H30:H30)</f>
        <v>0</v>
      </c>
      <c r="I31" s="72">
        <f>SUM(I30:I30)</f>
        <v>0</v>
      </c>
      <c r="J31" s="73" t="str">
        <f t="shared" ref="J31" si="2">IF(CelkemObjekty=0,"",F31/CelkemObjekty*100)</f>
        <v/>
      </c>
    </row>
    <row r="32" spans="2:12">
      <c r="B32" s="74"/>
      <c r="C32" s="74"/>
      <c r="D32" s="74"/>
      <c r="E32" s="74"/>
      <c r="F32" s="74"/>
      <c r="G32" s="74"/>
      <c r="H32" s="74"/>
      <c r="I32" s="74"/>
      <c r="J32" s="74"/>
      <c r="K32" s="74"/>
    </row>
    <row r="33" spans="2:11" ht="9.75" customHeight="1"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2:11" ht="7.5" customHeight="1">
      <c r="B34" s="74"/>
      <c r="C34" s="74"/>
      <c r="D34" s="74"/>
      <c r="E34" s="74"/>
      <c r="F34" s="74"/>
      <c r="G34" s="74"/>
      <c r="H34" s="74"/>
      <c r="I34" s="74"/>
      <c r="J34" s="74"/>
      <c r="K34" s="74"/>
    </row>
    <row r="35" spans="2:11" ht="18">
      <c r="B35" s="12" t="s">
        <v>21</v>
      </c>
      <c r="C35" s="45"/>
      <c r="D35" s="45"/>
      <c r="E35" s="45"/>
      <c r="F35" s="45"/>
      <c r="G35" s="45"/>
      <c r="H35" s="45"/>
      <c r="I35" s="45"/>
      <c r="J35" s="45"/>
      <c r="K35" s="74"/>
    </row>
    <row r="36" spans="2:11">
      <c r="K36" s="74"/>
    </row>
    <row r="37" spans="2:11" ht="25.5">
      <c r="B37" s="75" t="s">
        <v>22</v>
      </c>
      <c r="C37" s="76" t="s">
        <v>23</v>
      </c>
      <c r="D37" s="48"/>
      <c r="E37" s="49"/>
      <c r="F37" s="50" t="s">
        <v>18</v>
      </c>
      <c r="G37" s="51" t="str">
        <f>CONCATENATE("Základ DPH ",SazbaDPH1," %")</f>
        <v>Základ DPH 15 %</v>
      </c>
      <c r="H37" s="50" t="str">
        <f>CONCATENATE("Základ DPH ",SazbaDPH2," %")</f>
        <v>Základ DPH 21 %</v>
      </c>
      <c r="I37" s="51" t="s">
        <v>19</v>
      </c>
      <c r="J37" s="50" t="s">
        <v>13</v>
      </c>
    </row>
    <row r="38" spans="2:11">
      <c r="B38" s="77" t="s">
        <v>106</v>
      </c>
      <c r="C38" s="78" t="s">
        <v>408</v>
      </c>
      <c r="D38" s="54"/>
      <c r="E38" s="55"/>
      <c r="F38" s="56">
        <f>G38+H38+I38</f>
        <v>0</v>
      </c>
      <c r="G38" s="57">
        <v>0</v>
      </c>
      <c r="H38" s="58">
        <f>'SO-01 D.1.4a KL'!H30</f>
        <v>0</v>
      </c>
      <c r="I38" s="66">
        <f t="shared" ref="I38:I39" si="3">(G38*SazbaDPH1)/100+(H38*SazbaDPH2)/100</f>
        <v>0</v>
      </c>
      <c r="J38" s="60" t="str">
        <f t="shared" ref="J38:J39" si="4">IF(CelkemObjekty=0,"",F38/CelkemObjekty*100)</f>
        <v/>
      </c>
    </row>
    <row r="39" spans="2:11">
      <c r="B39" s="79" t="s">
        <v>106</v>
      </c>
      <c r="C39" s="80" t="s">
        <v>402</v>
      </c>
      <c r="D39" s="63"/>
      <c r="E39" s="64"/>
      <c r="F39" s="65">
        <f t="shared" ref="F39" si="5">G39+H39+I39</f>
        <v>0</v>
      </c>
      <c r="G39" s="66">
        <v>0</v>
      </c>
      <c r="H39" s="67">
        <f>'SO-01 D.1.4b KL'!H30</f>
        <v>0</v>
      </c>
      <c r="I39" s="66">
        <f t="shared" si="3"/>
        <v>0</v>
      </c>
      <c r="J39" s="60" t="str">
        <f t="shared" si="4"/>
        <v/>
      </c>
    </row>
    <row r="40" spans="2:11">
      <c r="B40" s="68" t="s">
        <v>20</v>
      </c>
      <c r="C40" s="69"/>
      <c r="D40" s="70"/>
      <c r="E40" s="71"/>
      <c r="F40" s="72">
        <f>SUM(F38:F39)</f>
        <v>0</v>
      </c>
      <c r="G40" s="81">
        <f>SUM(G38:G39)</f>
        <v>0</v>
      </c>
      <c r="H40" s="72">
        <f>SUM(H38:H39)</f>
        <v>0</v>
      </c>
      <c r="I40" s="81">
        <f>SUM(I38:I39)</f>
        <v>0</v>
      </c>
      <c r="J40" s="73" t="str">
        <f t="shared" ref="J40" si="6">IF(CelkemObjekty=0,"",F40/CelkemObjekty*100)</f>
        <v/>
      </c>
    </row>
    <row r="41" spans="2:11" ht="9" customHeight="1"/>
    <row r="42" spans="2:11" ht="6" customHeight="1"/>
    <row r="43" spans="2:11" ht="3" customHeight="1"/>
    <row r="44" spans="2:11" ht="6.75" customHeight="1"/>
    <row r="45" spans="2:11" ht="20.25" customHeight="1">
      <c r="B45" s="12" t="s">
        <v>24</v>
      </c>
      <c r="C45" s="45"/>
      <c r="D45" s="45"/>
      <c r="E45" s="45"/>
      <c r="F45" s="45"/>
      <c r="G45" s="45"/>
      <c r="H45" s="45"/>
      <c r="I45" s="45"/>
      <c r="J45" s="45"/>
    </row>
    <row r="46" spans="2:11" ht="9" customHeight="1"/>
    <row r="47" spans="2:11">
      <c r="B47" s="47" t="s">
        <v>25</v>
      </c>
      <c r="C47" s="48"/>
      <c r="D47" s="48"/>
      <c r="E47" s="50" t="s">
        <v>13</v>
      </c>
      <c r="F47" s="50" t="s">
        <v>26</v>
      </c>
      <c r="G47" s="51" t="s">
        <v>27</v>
      </c>
      <c r="H47" s="50" t="s">
        <v>28</v>
      </c>
      <c r="I47" s="51" t="s">
        <v>29</v>
      </c>
      <c r="J47" s="82" t="s">
        <v>30</v>
      </c>
    </row>
    <row r="48" spans="2:11">
      <c r="B48" s="52" t="s">
        <v>111</v>
      </c>
      <c r="C48" s="53" t="s">
        <v>112</v>
      </c>
      <c r="D48" s="54"/>
      <c r="E48" s="83" t="str">
        <f t="shared" ref="E48:E60" si="7">IF(SUM(SoucetDilu)=0,"",SUM(F48:J48)/SUM(SoucetDilu)*100)</f>
        <v/>
      </c>
      <c r="F48" s="58">
        <f>'SO-01 D.1.4a Rek'!E7</f>
        <v>0</v>
      </c>
      <c r="G48" s="84">
        <v>0</v>
      </c>
      <c r="H48" s="58">
        <v>0</v>
      </c>
      <c r="I48" s="84">
        <v>0</v>
      </c>
      <c r="J48" s="58">
        <v>0</v>
      </c>
    </row>
    <row r="49" spans="2:10">
      <c r="B49" s="61" t="s">
        <v>130</v>
      </c>
      <c r="C49" s="62" t="s">
        <v>131</v>
      </c>
      <c r="D49" s="63"/>
      <c r="E49" s="85" t="str">
        <f t="shared" si="7"/>
        <v/>
      </c>
      <c r="F49" s="67">
        <v>0</v>
      </c>
      <c r="G49" s="86">
        <f>'SO-01 D.1.4a Rek'!F10</f>
        <v>0</v>
      </c>
      <c r="H49" s="67">
        <v>0</v>
      </c>
      <c r="I49" s="86">
        <v>0</v>
      </c>
      <c r="J49" s="67">
        <v>0</v>
      </c>
    </row>
    <row r="50" spans="2:10">
      <c r="B50" s="61" t="s">
        <v>146</v>
      </c>
      <c r="C50" s="62" t="s">
        <v>147</v>
      </c>
      <c r="D50" s="63"/>
      <c r="E50" s="85" t="str">
        <f t="shared" si="7"/>
        <v/>
      </c>
      <c r="F50" s="67">
        <v>0</v>
      </c>
      <c r="G50" s="86">
        <f>'SO-01 D.1.4a Rek'!G11</f>
        <v>0</v>
      </c>
      <c r="H50" s="67">
        <v>0</v>
      </c>
      <c r="I50" s="86">
        <v>0</v>
      </c>
      <c r="J50" s="67">
        <f>'SO-01 D.1.4a Rek'!I11</f>
        <v>0</v>
      </c>
    </row>
    <row r="51" spans="2:10">
      <c r="B51" s="61" t="s">
        <v>185</v>
      </c>
      <c r="C51" s="62" t="s">
        <v>186</v>
      </c>
      <c r="D51" s="63"/>
      <c r="E51" s="85" t="str">
        <f t="shared" si="7"/>
        <v/>
      </c>
      <c r="F51" s="67">
        <v>0</v>
      </c>
      <c r="G51" s="86">
        <f>'SO-01 D.1.4a Rek'!F12</f>
        <v>0</v>
      </c>
      <c r="H51" s="67">
        <v>0</v>
      </c>
      <c r="I51" s="86">
        <v>0</v>
      </c>
      <c r="J51" s="67">
        <f>'SO-01 D.1.4a Rek'!I12</f>
        <v>0</v>
      </c>
    </row>
    <row r="52" spans="2:10">
      <c r="B52" s="61" t="s">
        <v>223</v>
      </c>
      <c r="C52" s="62" t="s">
        <v>110</v>
      </c>
      <c r="D52" s="63"/>
      <c r="E52" s="85" t="str">
        <f t="shared" si="7"/>
        <v/>
      </c>
      <c r="F52" s="67">
        <v>0</v>
      </c>
      <c r="G52" s="86">
        <f>'SO-01 D.1.4a Rek'!F13</f>
        <v>0</v>
      </c>
      <c r="H52" s="67">
        <v>0</v>
      </c>
      <c r="I52" s="86">
        <v>0</v>
      </c>
      <c r="J52" s="67">
        <f>'SO-01 D.1.4a Rek'!I13</f>
        <v>0</v>
      </c>
    </row>
    <row r="53" spans="2:10">
      <c r="B53" s="61" t="s">
        <v>309</v>
      </c>
      <c r="C53" s="62" t="s">
        <v>308</v>
      </c>
      <c r="D53" s="63"/>
      <c r="E53" s="85" t="str">
        <f t="shared" si="7"/>
        <v/>
      </c>
      <c r="F53" s="67">
        <v>0</v>
      </c>
      <c r="G53" s="86">
        <f>'SO-01 D.1.4b Rek'!F7</f>
        <v>0</v>
      </c>
      <c r="H53" s="67">
        <v>0</v>
      </c>
      <c r="I53" s="86">
        <v>0</v>
      </c>
      <c r="J53" s="67">
        <f>'SO-01 D.1.4b Rek'!I7</f>
        <v>0</v>
      </c>
    </row>
    <row r="54" spans="2:10">
      <c r="B54" s="61" t="s">
        <v>321</v>
      </c>
      <c r="C54" s="62" t="s">
        <v>322</v>
      </c>
      <c r="D54" s="63"/>
      <c r="E54" s="85" t="str">
        <f t="shared" si="7"/>
        <v/>
      </c>
      <c r="F54" s="67">
        <v>0</v>
      </c>
      <c r="G54" s="86">
        <f>'SO-01 D.1.4b Rek'!F8</f>
        <v>0</v>
      </c>
      <c r="H54" s="67">
        <v>0</v>
      </c>
      <c r="I54" s="86">
        <v>0</v>
      </c>
      <c r="J54" s="67">
        <v>0</v>
      </c>
    </row>
    <row r="55" spans="2:10">
      <c r="B55" s="61" t="s">
        <v>350</v>
      </c>
      <c r="C55" s="62" t="s">
        <v>351</v>
      </c>
      <c r="D55" s="63"/>
      <c r="E55" s="85" t="str">
        <f t="shared" si="7"/>
        <v/>
      </c>
      <c r="F55" s="67">
        <v>0</v>
      </c>
      <c r="G55" s="86">
        <f>'SO-01 D.1.4b Rek'!F9</f>
        <v>0</v>
      </c>
      <c r="H55" s="67">
        <v>0</v>
      </c>
      <c r="I55" s="86">
        <v>0</v>
      </c>
      <c r="J55" s="67">
        <v>0</v>
      </c>
    </row>
    <row r="56" spans="2:10">
      <c r="B56" s="61" t="s">
        <v>361</v>
      </c>
      <c r="C56" s="62" t="s">
        <v>362</v>
      </c>
      <c r="D56" s="63"/>
      <c r="E56" s="85" t="str">
        <f t="shared" si="7"/>
        <v/>
      </c>
      <c r="F56" s="67">
        <v>0</v>
      </c>
      <c r="G56" s="86">
        <f>'SO-01 D.1.4b Rek'!F10</f>
        <v>0</v>
      </c>
      <c r="H56" s="67">
        <v>0</v>
      </c>
      <c r="I56" s="86">
        <v>0</v>
      </c>
      <c r="J56" s="67">
        <v>0</v>
      </c>
    </row>
    <row r="57" spans="2:10">
      <c r="B57" s="61" t="s">
        <v>117</v>
      </c>
      <c r="C57" s="62" t="s">
        <v>118</v>
      </c>
      <c r="D57" s="63"/>
      <c r="E57" s="85" t="str">
        <f t="shared" si="7"/>
        <v/>
      </c>
      <c r="F57" s="67">
        <f>'SO-01 D.1.4a Rek'!E8</f>
        <v>0</v>
      </c>
      <c r="G57" s="86">
        <v>0</v>
      </c>
      <c r="H57" s="67">
        <v>0</v>
      </c>
      <c r="I57" s="86">
        <v>0</v>
      </c>
      <c r="J57" s="67">
        <v>0</v>
      </c>
    </row>
    <row r="58" spans="2:10">
      <c r="B58" s="61" t="s">
        <v>123</v>
      </c>
      <c r="C58" s="62" t="s">
        <v>124</v>
      </c>
      <c r="D58" s="63"/>
      <c r="E58" s="85" t="str">
        <f t="shared" si="7"/>
        <v/>
      </c>
      <c r="F58" s="67">
        <f>'SO-01 D.1.4a Rek'!E9</f>
        <v>0</v>
      </c>
      <c r="G58" s="86">
        <v>0</v>
      </c>
      <c r="H58" s="67">
        <v>0</v>
      </c>
      <c r="I58" s="86">
        <v>0</v>
      </c>
      <c r="J58" s="67">
        <v>0</v>
      </c>
    </row>
    <row r="59" spans="2:10">
      <c r="B59" s="61" t="s">
        <v>288</v>
      </c>
      <c r="C59" s="62" t="s">
        <v>289</v>
      </c>
      <c r="D59" s="63"/>
      <c r="E59" s="85" t="str">
        <f t="shared" si="7"/>
        <v/>
      </c>
      <c r="F59" s="67">
        <f>'SO-01 D.1.4a Rek'!E14+'SO-01 D.1.4b Rek'!E12</f>
        <v>0</v>
      </c>
      <c r="G59" s="86">
        <v>0</v>
      </c>
      <c r="H59" s="67">
        <v>0</v>
      </c>
      <c r="I59" s="86">
        <v>0</v>
      </c>
      <c r="J59" s="67">
        <v>0</v>
      </c>
    </row>
    <row r="60" spans="2:10">
      <c r="B60" s="61" t="s">
        <v>382</v>
      </c>
      <c r="C60" s="62" t="s">
        <v>383</v>
      </c>
      <c r="D60" s="63"/>
      <c r="E60" s="85" t="str">
        <f t="shared" si="7"/>
        <v/>
      </c>
      <c r="F60" s="67">
        <v>0</v>
      </c>
      <c r="G60" s="86">
        <v>0</v>
      </c>
      <c r="H60" s="67">
        <v>0</v>
      </c>
      <c r="I60" s="86">
        <f>'SO-01 D.1.4b Rek'!H11</f>
        <v>0</v>
      </c>
      <c r="J60" s="67">
        <v>0</v>
      </c>
    </row>
    <row r="61" spans="2:10">
      <c r="B61" s="68" t="s">
        <v>20</v>
      </c>
      <c r="C61" s="69"/>
      <c r="D61" s="70"/>
      <c r="E61" s="87" t="str">
        <f t="shared" ref="E61" si="8">IF(SUM(SoucetDilu)=0,"",SUM(F61:J61)/SUM(SoucetDilu)*100)</f>
        <v/>
      </c>
      <c r="F61" s="72">
        <f>SUM(F48:F60)</f>
        <v>0</v>
      </c>
      <c r="G61" s="81">
        <f>SUM(G48:G60)</f>
        <v>0</v>
      </c>
      <c r="H61" s="72">
        <f>SUM(H48:H60)</f>
        <v>0</v>
      </c>
      <c r="I61" s="81">
        <f>SUM(I48:I60)</f>
        <v>0</v>
      </c>
      <c r="J61" s="72">
        <f>SUM(J48:J60)</f>
        <v>0</v>
      </c>
    </row>
    <row r="63" spans="2:10" ht="2.25" customHeight="1"/>
    <row r="64" spans="2:10" ht="1.5" customHeight="1"/>
    <row r="65" spans="2:10" ht="0.75" customHeight="1"/>
    <row r="66" spans="2:10" ht="0.75" customHeight="1"/>
    <row r="67" spans="2:10" ht="0.75" customHeight="1"/>
    <row r="68" spans="2:10" ht="18">
      <c r="B68" s="12" t="s">
        <v>31</v>
      </c>
      <c r="C68" s="45"/>
      <c r="D68" s="45"/>
      <c r="E68" s="45"/>
      <c r="F68" s="45"/>
      <c r="G68" s="45"/>
      <c r="H68" s="45"/>
      <c r="I68" s="45"/>
      <c r="J68" s="45"/>
    </row>
    <row r="70" spans="2:10">
      <c r="B70" s="47" t="s">
        <v>32</v>
      </c>
      <c r="C70" s="48"/>
      <c r="D70" s="48"/>
      <c r="E70" s="88"/>
      <c r="F70" s="89"/>
      <c r="G70" s="51"/>
      <c r="H70" s="50" t="s">
        <v>18</v>
      </c>
      <c r="I70"/>
      <c r="J70"/>
    </row>
    <row r="71" spans="2:10">
      <c r="B71" s="52" t="s">
        <v>297</v>
      </c>
      <c r="C71" s="53"/>
      <c r="D71" s="54"/>
      <c r="E71" s="90"/>
      <c r="F71" s="91"/>
      <c r="G71" s="57"/>
      <c r="H71" s="58">
        <v>0</v>
      </c>
      <c r="I71"/>
      <c r="J71"/>
    </row>
    <row r="72" spans="2:10">
      <c r="B72" s="61" t="s">
        <v>298</v>
      </c>
      <c r="C72" s="62"/>
      <c r="D72" s="63"/>
      <c r="E72" s="92"/>
      <c r="F72" s="93"/>
      <c r="G72" s="66"/>
      <c r="H72" s="67">
        <v>0</v>
      </c>
      <c r="I72"/>
      <c r="J72"/>
    </row>
    <row r="73" spans="2:10">
      <c r="B73" s="61" t="s">
        <v>299</v>
      </c>
      <c r="C73" s="62"/>
      <c r="D73" s="63"/>
      <c r="E73" s="92"/>
      <c r="F73" s="93"/>
      <c r="G73" s="66"/>
      <c r="H73" s="67">
        <v>0</v>
      </c>
      <c r="I73"/>
      <c r="J73"/>
    </row>
    <row r="74" spans="2:10">
      <c r="B74" s="61" t="s">
        <v>300</v>
      </c>
      <c r="C74" s="62"/>
      <c r="D74" s="63"/>
      <c r="E74" s="92"/>
      <c r="F74" s="93"/>
      <c r="G74" s="66"/>
      <c r="H74" s="67">
        <v>0</v>
      </c>
      <c r="I74"/>
      <c r="J74"/>
    </row>
    <row r="75" spans="2:10">
      <c r="B75" s="61" t="s">
        <v>301</v>
      </c>
      <c r="C75" s="62"/>
      <c r="D75" s="63"/>
      <c r="E75" s="92"/>
      <c r="F75" s="93"/>
      <c r="G75" s="66"/>
      <c r="H75" s="67">
        <v>0</v>
      </c>
      <c r="I75"/>
      <c r="J75"/>
    </row>
    <row r="76" spans="2:10">
      <c r="B76" s="61" t="s">
        <v>302</v>
      </c>
      <c r="C76" s="62"/>
      <c r="D76" s="63"/>
      <c r="E76" s="92"/>
      <c r="F76" s="93"/>
      <c r="G76" s="66"/>
      <c r="H76" s="67">
        <v>0</v>
      </c>
      <c r="I76"/>
      <c r="J76"/>
    </row>
    <row r="77" spans="2:10">
      <c r="B77" s="61" t="s">
        <v>303</v>
      </c>
      <c r="C77" s="62"/>
      <c r="D77" s="63"/>
      <c r="E77" s="92"/>
      <c r="F77" s="93"/>
      <c r="G77" s="66"/>
      <c r="H77" s="67">
        <v>0</v>
      </c>
      <c r="I77"/>
      <c r="J77"/>
    </row>
    <row r="78" spans="2:10">
      <c r="B78" s="61" t="s">
        <v>304</v>
      </c>
      <c r="C78" s="62"/>
      <c r="D78" s="63"/>
      <c r="E78" s="92"/>
      <c r="F78" s="93"/>
      <c r="G78" s="66"/>
      <c r="H78" s="67">
        <v>0</v>
      </c>
      <c r="I78"/>
      <c r="J78"/>
    </row>
    <row r="79" spans="2:10">
      <c r="B79" s="68" t="s">
        <v>20</v>
      </c>
      <c r="C79" s="69"/>
      <c r="D79" s="70"/>
      <c r="E79" s="94"/>
      <c r="F79" s="95"/>
      <c r="G79" s="81"/>
      <c r="H79" s="72">
        <f>SUM(H71:H78)</f>
        <v>0</v>
      </c>
      <c r="I79"/>
      <c r="J79"/>
    </row>
    <row r="80" spans="2:10">
      <c r="I80"/>
      <c r="J80"/>
    </row>
  </sheetData>
  <sortState ref="B831:K843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zoomScaleNormal="100" workbookViewId="0">
      <selection activeCell="M29" sqref="M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8" max="8" width="0" hidden="1" customWidth="1"/>
  </cols>
  <sheetData>
    <row r="1" spans="1:57" ht="24.75" customHeight="1" thickBot="1">
      <c r="A1" s="96" t="s">
        <v>33</v>
      </c>
      <c r="B1" s="97"/>
      <c r="C1" s="97"/>
      <c r="D1" s="97"/>
      <c r="E1" s="97"/>
      <c r="F1" s="97"/>
      <c r="G1" s="97"/>
    </row>
    <row r="2" spans="1:57" ht="12.75" customHeight="1">
      <c r="A2" s="98" t="s">
        <v>34</v>
      </c>
      <c r="B2" s="99"/>
      <c r="C2" s="100" t="s">
        <v>109</v>
      </c>
      <c r="D2" s="100" t="s">
        <v>409</v>
      </c>
      <c r="E2" s="99"/>
      <c r="F2" s="101" t="s">
        <v>35</v>
      </c>
      <c r="G2" s="102"/>
    </row>
    <row r="3" spans="1:57" ht="3" hidden="1" customHeight="1">
      <c r="A3" s="103"/>
      <c r="B3" s="104"/>
      <c r="C3" s="105"/>
      <c r="D3" s="105"/>
      <c r="E3" s="104"/>
      <c r="F3" s="106"/>
      <c r="G3" s="107"/>
    </row>
    <row r="4" spans="1:57" ht="12" customHeight="1">
      <c r="A4" s="108" t="s">
        <v>36</v>
      </c>
      <c r="B4" s="104"/>
      <c r="C4" s="105"/>
      <c r="D4" s="105"/>
      <c r="E4" s="104"/>
      <c r="F4" s="106" t="s">
        <v>37</v>
      </c>
      <c r="G4" s="109"/>
    </row>
    <row r="5" spans="1:57" ht="12.95" customHeight="1">
      <c r="A5" s="110" t="s">
        <v>106</v>
      </c>
      <c r="B5" s="111"/>
      <c r="C5" s="112" t="s">
        <v>107</v>
      </c>
      <c r="D5" s="113"/>
      <c r="E5" s="114"/>
      <c r="F5" s="106" t="s">
        <v>38</v>
      </c>
      <c r="G5" s="107"/>
    </row>
    <row r="6" spans="1:57" ht="12.95" customHeight="1">
      <c r="A6" s="108" t="s">
        <v>39</v>
      </c>
      <c r="B6" s="104"/>
      <c r="C6" s="105"/>
      <c r="D6" s="105"/>
      <c r="E6" s="104"/>
      <c r="F6" s="115" t="s">
        <v>40</v>
      </c>
      <c r="G6" s="116">
        <v>0</v>
      </c>
      <c r="O6" s="117"/>
    </row>
    <row r="7" spans="1:57" ht="12.95" customHeight="1">
      <c r="A7" s="118" t="s">
        <v>103</v>
      </c>
      <c r="B7" s="119"/>
      <c r="C7" s="120" t="s">
        <v>104</v>
      </c>
      <c r="D7" s="121"/>
      <c r="E7" s="121"/>
      <c r="F7" s="122" t="s">
        <v>41</v>
      </c>
      <c r="G7" s="116">
        <f>IF(G6=0,,ROUND((F30+F32)/G6,1))</f>
        <v>0</v>
      </c>
    </row>
    <row r="8" spans="1:57">
      <c r="A8" s="123" t="s">
        <v>42</v>
      </c>
      <c r="B8" s="106"/>
      <c r="C8" s="314" t="s">
        <v>305</v>
      </c>
      <c r="D8" s="314"/>
      <c r="E8" s="315"/>
      <c r="F8" s="124" t="s">
        <v>43</v>
      </c>
      <c r="G8" s="125"/>
      <c r="H8" s="126"/>
      <c r="I8" s="127"/>
    </row>
    <row r="9" spans="1:57">
      <c r="A9" s="123" t="s">
        <v>44</v>
      </c>
      <c r="B9" s="106"/>
      <c r="C9" s="314"/>
      <c r="D9" s="314"/>
      <c r="E9" s="315"/>
      <c r="F9" s="106"/>
      <c r="G9" s="128"/>
      <c r="H9" s="129"/>
    </row>
    <row r="10" spans="1:57">
      <c r="A10" s="123" t="s">
        <v>45</v>
      </c>
      <c r="B10" s="106"/>
      <c r="C10" s="314" t="s">
        <v>306</v>
      </c>
      <c r="D10" s="314"/>
      <c r="E10" s="314"/>
      <c r="F10" s="130"/>
      <c r="G10" s="131"/>
      <c r="H10" s="132"/>
    </row>
    <row r="11" spans="1:57" ht="13.5" customHeight="1">
      <c r="A11" s="123" t="s">
        <v>46</v>
      </c>
      <c r="B11" s="106"/>
      <c r="C11" s="314" t="s">
        <v>305</v>
      </c>
      <c r="D11" s="314"/>
      <c r="E11" s="314"/>
      <c r="F11" s="133" t="s">
        <v>47</v>
      </c>
      <c r="G11" s="134"/>
      <c r="H11" s="129"/>
      <c r="BA11" s="135"/>
      <c r="BB11" s="135"/>
      <c r="BC11" s="135"/>
      <c r="BD11" s="135"/>
      <c r="BE11" s="135"/>
    </row>
    <row r="12" spans="1:57" ht="12.75" customHeight="1">
      <c r="A12" s="136" t="s">
        <v>48</v>
      </c>
      <c r="B12" s="104"/>
      <c r="C12" s="316"/>
      <c r="D12" s="316"/>
      <c r="E12" s="316"/>
      <c r="F12" s="137" t="s">
        <v>49</v>
      </c>
      <c r="G12" s="138"/>
      <c r="H12" s="129"/>
    </row>
    <row r="13" spans="1:57" ht="28.5" customHeight="1" thickBot="1">
      <c r="A13" s="139" t="s">
        <v>50</v>
      </c>
      <c r="B13" s="140"/>
      <c r="C13" s="140"/>
      <c r="D13" s="140"/>
      <c r="E13" s="141"/>
      <c r="F13" s="141"/>
      <c r="G13" s="142"/>
      <c r="H13" s="129"/>
    </row>
    <row r="14" spans="1:57" ht="17.25" customHeight="1" thickBot="1">
      <c r="A14" s="143" t="s">
        <v>51</v>
      </c>
      <c r="B14" s="144"/>
      <c r="C14" s="145"/>
      <c r="D14" s="146" t="s">
        <v>52</v>
      </c>
      <c r="E14" s="147"/>
      <c r="F14" s="147"/>
      <c r="G14" s="145"/>
    </row>
    <row r="15" spans="1:57" ht="15.95" customHeight="1">
      <c r="A15" s="148"/>
      <c r="B15" s="149" t="s">
        <v>53</v>
      </c>
      <c r="C15" s="150">
        <f>'SO-01 D.1.4a Rek'!E15</f>
        <v>0</v>
      </c>
      <c r="D15" s="151" t="str">
        <f>'SO-01 D.1.4a Rek'!A20</f>
        <v>Ztížené výrobní podmínky</v>
      </c>
      <c r="E15" s="152"/>
      <c r="F15" s="153"/>
      <c r="G15" s="150">
        <f>'SO-01 D.1.4a Rek'!I20</f>
        <v>0</v>
      </c>
    </row>
    <row r="16" spans="1:57" ht="15.95" customHeight="1">
      <c r="A16" s="148" t="s">
        <v>54</v>
      </c>
      <c r="B16" s="149" t="s">
        <v>55</v>
      </c>
      <c r="C16" s="150">
        <f>'SO-01 D.1.4a Rek'!F15</f>
        <v>0</v>
      </c>
      <c r="D16" s="154" t="str">
        <f>'SO-01 D.1.4a Rek'!A21</f>
        <v>Oborová přirážka</v>
      </c>
      <c r="E16" s="155"/>
      <c r="F16" s="156"/>
      <c r="G16" s="150">
        <f>'SO-01 D.1.4a Rek'!I21</f>
        <v>0</v>
      </c>
    </row>
    <row r="17" spans="1:8" ht="15.95" customHeight="1">
      <c r="A17" s="148" t="s">
        <v>56</v>
      </c>
      <c r="B17" s="149" t="s">
        <v>57</v>
      </c>
      <c r="C17" s="150">
        <f>'SO-01 D.1.4a Rek'!H15</f>
        <v>0</v>
      </c>
      <c r="D17" s="154" t="str">
        <f>'SO-01 D.1.4a Rek'!A22</f>
        <v>Přesun stavebních kapacit</v>
      </c>
      <c r="E17" s="155"/>
      <c r="F17" s="156"/>
      <c r="G17" s="150">
        <f>'SO-01 D.1.4a Rek'!I22</f>
        <v>0</v>
      </c>
    </row>
    <row r="18" spans="1:8" ht="15.95" customHeight="1">
      <c r="A18" s="157" t="s">
        <v>58</v>
      </c>
      <c r="B18" s="158" t="s">
        <v>59</v>
      </c>
      <c r="C18" s="150">
        <f>'SO-01 D.1.4a Rek'!G15</f>
        <v>0</v>
      </c>
      <c r="D18" s="154" t="str">
        <f>'SO-01 D.1.4a Rek'!A23</f>
        <v>Mimostaveništní doprava</v>
      </c>
      <c r="E18" s="155"/>
      <c r="F18" s="156"/>
      <c r="G18" s="150">
        <f>'SO-01 D.1.4a Rek'!I23</f>
        <v>0</v>
      </c>
    </row>
    <row r="19" spans="1:8" ht="15.95" customHeight="1">
      <c r="A19" s="159" t="s">
        <v>60</v>
      </c>
      <c r="B19" s="149"/>
      <c r="C19" s="150">
        <f>SUM(C15:C18)</f>
        <v>0</v>
      </c>
      <c r="D19" s="160" t="str">
        <f>'SO-01 D.1.4a Rek'!A24</f>
        <v>Zařízení staveniště</v>
      </c>
      <c r="E19" s="155"/>
      <c r="F19" s="156"/>
      <c r="G19" s="150">
        <f>'SO-01 D.1.4a Rek'!I24</f>
        <v>0</v>
      </c>
    </row>
    <row r="20" spans="1:8" ht="15.95" customHeight="1">
      <c r="A20" s="159"/>
      <c r="B20" s="149"/>
      <c r="C20" s="150"/>
      <c r="D20" s="154" t="str">
        <f>'SO-01 D.1.4a Rek'!A25</f>
        <v>Provoz investora</v>
      </c>
      <c r="E20" s="155"/>
      <c r="F20" s="156"/>
      <c r="G20" s="150">
        <f>'SO-01 D.1.4a Rek'!I25</f>
        <v>0</v>
      </c>
    </row>
    <row r="21" spans="1:8" ht="15.95" customHeight="1">
      <c r="A21" s="159" t="s">
        <v>30</v>
      </c>
      <c r="B21" s="149"/>
      <c r="C21" s="150">
        <f>'SO-01 D.1.4a Rek'!I15</f>
        <v>0</v>
      </c>
      <c r="D21" s="154" t="str">
        <f>'SO-01 D.1.4a Rek'!A26</f>
        <v>Kompletační činnost (IČD)</v>
      </c>
      <c r="E21" s="155"/>
      <c r="F21" s="156"/>
      <c r="G21" s="150">
        <f>'SO-01 D.1.4a Rek'!I26</f>
        <v>0</v>
      </c>
    </row>
    <row r="22" spans="1:8" ht="15.95" customHeight="1">
      <c r="A22" s="161" t="s">
        <v>61</v>
      </c>
      <c r="B22" s="129"/>
      <c r="C22" s="150">
        <f>C19+C21</f>
        <v>0</v>
      </c>
      <c r="D22" s="154" t="s">
        <v>62</v>
      </c>
      <c r="E22" s="155"/>
      <c r="F22" s="156"/>
      <c r="G22" s="150">
        <f>G23-SUM(G15:G21)</f>
        <v>0</v>
      </c>
    </row>
    <row r="23" spans="1:8" ht="15.95" customHeight="1" thickBot="1">
      <c r="A23" s="317" t="s">
        <v>63</v>
      </c>
      <c r="B23" s="318"/>
      <c r="C23" s="162">
        <f>C22+G23</f>
        <v>0</v>
      </c>
      <c r="D23" s="163" t="s">
        <v>64</v>
      </c>
      <c r="E23" s="164"/>
      <c r="F23" s="165"/>
      <c r="G23" s="150">
        <f>'SO-01 D.1.4a Rek'!H28</f>
        <v>0</v>
      </c>
    </row>
    <row r="24" spans="1:8">
      <c r="A24" s="166" t="s">
        <v>65</v>
      </c>
      <c r="B24" s="167"/>
      <c r="C24" s="168"/>
      <c r="D24" s="167" t="s">
        <v>66</v>
      </c>
      <c r="E24" s="167"/>
      <c r="F24" s="169" t="s">
        <v>67</v>
      </c>
      <c r="G24" s="170"/>
    </row>
    <row r="25" spans="1:8">
      <c r="A25" s="161" t="s">
        <v>68</v>
      </c>
      <c r="B25" s="129"/>
      <c r="C25" s="171"/>
      <c r="D25" s="129" t="s">
        <v>68</v>
      </c>
      <c r="F25" s="172" t="s">
        <v>68</v>
      </c>
      <c r="G25" s="173"/>
    </row>
    <row r="26" spans="1:8" ht="37.5" customHeight="1">
      <c r="A26" s="161" t="s">
        <v>69</v>
      </c>
      <c r="B26" s="174"/>
      <c r="C26" s="171"/>
      <c r="D26" s="129" t="s">
        <v>69</v>
      </c>
      <c r="F26" s="172" t="s">
        <v>69</v>
      </c>
      <c r="G26" s="173"/>
    </row>
    <row r="27" spans="1:8">
      <c r="A27" s="161"/>
      <c r="B27" s="175"/>
      <c r="C27" s="171"/>
      <c r="D27" s="129"/>
      <c r="F27" s="172"/>
      <c r="G27" s="173"/>
    </row>
    <row r="28" spans="1:8">
      <c r="A28" s="161" t="s">
        <v>70</v>
      </c>
      <c r="B28" s="129"/>
      <c r="C28" s="171"/>
      <c r="D28" s="172" t="s">
        <v>71</v>
      </c>
      <c r="E28" s="171"/>
      <c r="F28" s="176" t="s">
        <v>71</v>
      </c>
      <c r="G28" s="173"/>
    </row>
    <row r="29" spans="1:8" ht="69" customHeight="1">
      <c r="A29" s="161"/>
      <c r="B29" s="129"/>
      <c r="C29" s="177"/>
      <c r="D29" s="178"/>
      <c r="E29" s="177"/>
      <c r="F29" s="129"/>
      <c r="G29" s="173"/>
    </row>
    <row r="30" spans="1:8">
      <c r="A30" s="179" t="s">
        <v>12</v>
      </c>
      <c r="B30" s="180"/>
      <c r="C30" s="181">
        <v>21</v>
      </c>
      <c r="D30" s="180" t="s">
        <v>72</v>
      </c>
      <c r="E30" s="182"/>
      <c r="F30" s="319">
        <f>ROUND(C23-F32,0)</f>
        <v>0</v>
      </c>
      <c r="G30" s="320"/>
      <c r="H30" s="135">
        <f>F30</f>
        <v>0</v>
      </c>
    </row>
    <row r="31" spans="1:8">
      <c r="A31" s="179" t="s">
        <v>73</v>
      </c>
      <c r="B31" s="180"/>
      <c r="C31" s="181">
        <f>C30</f>
        <v>21</v>
      </c>
      <c r="D31" s="180" t="s">
        <v>74</v>
      </c>
      <c r="E31" s="182"/>
      <c r="F31" s="319">
        <f>ROUND(PRODUCT(F30,C31/100),1)</f>
        <v>0</v>
      </c>
      <c r="G31" s="320"/>
    </row>
    <row r="32" spans="1:8">
      <c r="A32" s="179" t="s">
        <v>12</v>
      </c>
      <c r="B32" s="180"/>
      <c r="C32" s="181">
        <v>0</v>
      </c>
      <c r="D32" s="180" t="s">
        <v>74</v>
      </c>
      <c r="E32" s="182"/>
      <c r="F32" s="319">
        <v>0</v>
      </c>
      <c r="G32" s="320"/>
    </row>
    <row r="33" spans="1:8">
      <c r="A33" s="179" t="s">
        <v>73</v>
      </c>
      <c r="B33" s="183"/>
      <c r="C33" s="184">
        <f>C32</f>
        <v>0</v>
      </c>
      <c r="D33" s="180" t="s">
        <v>74</v>
      </c>
      <c r="E33" s="156"/>
      <c r="F33" s="319">
        <f>ROUND(PRODUCT(F32,C33/100),1)</f>
        <v>0</v>
      </c>
      <c r="G33" s="320"/>
    </row>
    <row r="34" spans="1:8" s="188" customFormat="1" ht="19.5" customHeight="1" thickBot="1">
      <c r="A34" s="185" t="s">
        <v>75</v>
      </c>
      <c r="B34" s="186"/>
      <c r="C34" s="186"/>
      <c r="D34" s="186"/>
      <c r="E34" s="187"/>
      <c r="F34" s="321">
        <f>CEILING(SUM(F30:F33),IF(SUM(F30:F33)&gt;=0,1,-1))</f>
        <v>0</v>
      </c>
      <c r="G34" s="322"/>
    </row>
    <row r="36" spans="1:8">
      <c r="A36" s="1" t="s">
        <v>76</v>
      </c>
      <c r="B36" s="1"/>
      <c r="C36" s="1"/>
      <c r="D36" s="1"/>
      <c r="E36" s="1"/>
      <c r="F36" s="1"/>
      <c r="G36" s="1"/>
      <c r="H36" t="s">
        <v>2</v>
      </c>
    </row>
    <row r="37" spans="1:8" ht="14.25" customHeight="1">
      <c r="A37" s="1"/>
      <c r="B37" s="313" t="s">
        <v>410</v>
      </c>
      <c r="C37" s="313"/>
      <c r="D37" s="313"/>
      <c r="E37" s="313"/>
      <c r="F37" s="313"/>
      <c r="G37" s="313"/>
      <c r="H37" t="s">
        <v>2</v>
      </c>
    </row>
    <row r="38" spans="1:8" ht="12.75" customHeight="1">
      <c r="A38" s="189"/>
      <c r="B38" s="313"/>
      <c r="C38" s="313"/>
      <c r="D38" s="313"/>
      <c r="E38" s="313"/>
      <c r="F38" s="313"/>
      <c r="G38" s="313"/>
      <c r="H38" t="s">
        <v>2</v>
      </c>
    </row>
    <row r="39" spans="1:8">
      <c r="A39" s="189"/>
      <c r="B39" s="313"/>
      <c r="C39" s="313"/>
      <c r="D39" s="313"/>
      <c r="E39" s="313"/>
      <c r="F39" s="313"/>
      <c r="G39" s="313"/>
      <c r="H39" t="s">
        <v>2</v>
      </c>
    </row>
    <row r="40" spans="1:8">
      <c r="A40" s="189"/>
      <c r="B40" s="313"/>
      <c r="C40" s="313"/>
      <c r="D40" s="313"/>
      <c r="E40" s="313"/>
      <c r="F40" s="313"/>
      <c r="G40" s="313"/>
      <c r="H40" t="s">
        <v>2</v>
      </c>
    </row>
    <row r="41" spans="1:8">
      <c r="A41" s="189"/>
      <c r="B41" s="313"/>
      <c r="C41" s="313"/>
      <c r="D41" s="313"/>
      <c r="E41" s="313"/>
      <c r="F41" s="313"/>
      <c r="G41" s="313"/>
      <c r="H41" t="s">
        <v>2</v>
      </c>
    </row>
    <row r="42" spans="1:8">
      <c r="A42" s="189"/>
      <c r="B42" s="313"/>
      <c r="C42" s="313"/>
      <c r="D42" s="313"/>
      <c r="E42" s="313"/>
      <c r="F42" s="313"/>
      <c r="G42" s="313"/>
      <c r="H42" t="s">
        <v>2</v>
      </c>
    </row>
    <row r="43" spans="1:8">
      <c r="A43" s="189"/>
      <c r="B43" s="313"/>
      <c r="C43" s="313"/>
      <c r="D43" s="313"/>
      <c r="E43" s="313"/>
      <c r="F43" s="313"/>
      <c r="G43" s="313"/>
      <c r="H43" t="s">
        <v>2</v>
      </c>
    </row>
    <row r="44" spans="1:8">
      <c r="A44" s="189"/>
      <c r="B44" s="313"/>
      <c r="C44" s="313"/>
      <c r="D44" s="313"/>
      <c r="E44" s="313"/>
      <c r="F44" s="313"/>
      <c r="G44" s="313"/>
      <c r="H44" t="s">
        <v>2</v>
      </c>
    </row>
    <row r="45" spans="1:8" ht="0.75" customHeight="1">
      <c r="A45" s="189"/>
      <c r="B45" s="313"/>
      <c r="C45" s="313"/>
      <c r="D45" s="313"/>
      <c r="E45" s="313"/>
      <c r="F45" s="313"/>
      <c r="G45" s="313"/>
      <c r="H45" t="s">
        <v>2</v>
      </c>
    </row>
    <row r="46" spans="1:8">
      <c r="B46" s="312"/>
      <c r="C46" s="312"/>
      <c r="D46" s="312"/>
      <c r="E46" s="312"/>
      <c r="F46" s="312"/>
      <c r="G46" s="312"/>
    </row>
    <row r="47" spans="1:8">
      <c r="B47" s="312"/>
      <c r="C47" s="312"/>
      <c r="D47" s="312"/>
      <c r="E47" s="312"/>
      <c r="F47" s="312"/>
      <c r="G47" s="312"/>
    </row>
    <row r="48" spans="1:8">
      <c r="B48" s="312"/>
      <c r="C48" s="312"/>
      <c r="D48" s="312"/>
      <c r="E48" s="312"/>
      <c r="F48" s="312"/>
      <c r="G48" s="312"/>
    </row>
    <row r="49" spans="2:7">
      <c r="B49" s="312"/>
      <c r="C49" s="312"/>
      <c r="D49" s="312"/>
      <c r="E49" s="312"/>
      <c r="F49" s="312"/>
      <c r="G49" s="312"/>
    </row>
    <row r="50" spans="2:7">
      <c r="B50" s="312"/>
      <c r="C50" s="312"/>
      <c r="D50" s="312"/>
      <c r="E50" s="312"/>
      <c r="F50" s="312"/>
      <c r="G50" s="312"/>
    </row>
    <row r="51" spans="2:7">
      <c r="B51" s="312"/>
      <c r="C51" s="312"/>
      <c r="D51" s="312"/>
      <c r="E51" s="312"/>
      <c r="F51" s="312"/>
      <c r="G51" s="312"/>
    </row>
    <row r="52" spans="2:7">
      <c r="B52" s="312"/>
      <c r="C52" s="312"/>
      <c r="D52" s="312"/>
      <c r="E52" s="312"/>
      <c r="F52" s="312"/>
      <c r="G52" s="312"/>
    </row>
    <row r="53" spans="2:7">
      <c r="B53" s="312"/>
      <c r="C53" s="312"/>
      <c r="D53" s="312"/>
      <c r="E53" s="312"/>
      <c r="F53" s="312"/>
      <c r="G53" s="312"/>
    </row>
    <row r="54" spans="2:7">
      <c r="B54" s="312"/>
      <c r="C54" s="312"/>
      <c r="D54" s="312"/>
      <c r="E54" s="312"/>
      <c r="F54" s="312"/>
      <c r="G54" s="312"/>
    </row>
    <row r="55" spans="2:7">
      <c r="B55" s="312"/>
      <c r="C55" s="312"/>
      <c r="D55" s="312"/>
      <c r="E55" s="312"/>
      <c r="F55" s="312"/>
      <c r="G55" s="31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9"/>
  <sheetViews>
    <sheetView workbookViewId="0">
      <selection activeCell="G20" sqref="G20:G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323" t="s">
        <v>3</v>
      </c>
      <c r="B1" s="324"/>
      <c r="C1" s="190" t="s">
        <v>105</v>
      </c>
      <c r="D1" s="191"/>
      <c r="E1" s="192"/>
      <c r="F1" s="191"/>
      <c r="G1" s="193" t="s">
        <v>77</v>
      </c>
      <c r="H1" s="194" t="s">
        <v>109</v>
      </c>
      <c r="I1" s="195"/>
    </row>
    <row r="2" spans="1:9" ht="13.5" thickBot="1">
      <c r="A2" s="325" t="s">
        <v>78</v>
      </c>
      <c r="B2" s="326"/>
      <c r="C2" s="196" t="s">
        <v>108</v>
      </c>
      <c r="D2" s="197"/>
      <c r="E2" s="198"/>
      <c r="F2" s="197"/>
      <c r="G2" s="327" t="s">
        <v>409</v>
      </c>
      <c r="H2" s="328"/>
      <c r="I2" s="329"/>
    </row>
    <row r="3" spans="1:9" ht="13.5" thickTop="1">
      <c r="F3" s="129"/>
    </row>
    <row r="4" spans="1:9" ht="19.5" customHeight="1">
      <c r="A4" s="199" t="s">
        <v>79</v>
      </c>
      <c r="B4" s="200"/>
      <c r="C4" s="200"/>
      <c r="D4" s="200"/>
      <c r="E4" s="201"/>
      <c r="F4" s="200"/>
      <c r="G4" s="200"/>
      <c r="H4" s="200"/>
      <c r="I4" s="200"/>
    </row>
    <row r="5" spans="1:9" ht="13.5" thickBot="1"/>
    <row r="6" spans="1:9" s="129" customFormat="1" ht="13.5" thickBot="1">
      <c r="A6" s="202"/>
      <c r="B6" s="203" t="s">
        <v>80</v>
      </c>
      <c r="C6" s="203"/>
      <c r="D6" s="204"/>
      <c r="E6" s="205" t="s">
        <v>26</v>
      </c>
      <c r="F6" s="206" t="s">
        <v>27</v>
      </c>
      <c r="G6" s="206" t="s">
        <v>28</v>
      </c>
      <c r="H6" s="206" t="s">
        <v>29</v>
      </c>
      <c r="I6" s="207" t="s">
        <v>30</v>
      </c>
    </row>
    <row r="7" spans="1:9" s="129" customFormat="1">
      <c r="A7" s="300" t="str">
        <f>'SO-01 D.1.4a Pol'!B7</f>
        <v>3</v>
      </c>
      <c r="B7" s="63" t="str">
        <f>'SO-01 D.1.4a Pol'!C7</f>
        <v>Svislé a kompletní konstrukce</v>
      </c>
      <c r="D7" s="208"/>
      <c r="E7" s="301">
        <f>'SO-01 D.1.4a Pol'!BA9</f>
        <v>0</v>
      </c>
      <c r="F7" s="302">
        <f>'SO-01 D.1.4a Pol'!BB9</f>
        <v>0</v>
      </c>
      <c r="G7" s="302">
        <f>'SO-01 D.1.4a Pol'!BC9</f>
        <v>0</v>
      </c>
      <c r="H7" s="302">
        <f>'SO-01 D.1.4a Pol'!BD9</f>
        <v>0</v>
      </c>
      <c r="I7" s="303">
        <f>'SO-01 D.1.4a Pol'!BE9</f>
        <v>0</v>
      </c>
    </row>
    <row r="8" spans="1:9" s="129" customFormat="1">
      <c r="A8" s="300" t="str">
        <f>'SO-01 D.1.4a Pol'!B10</f>
        <v>95</v>
      </c>
      <c r="B8" s="63" t="str">
        <f>'SO-01 D.1.4a Pol'!C10</f>
        <v>Dokončovací konstrukce na pozemních stavbách</v>
      </c>
      <c r="D8" s="208"/>
      <c r="E8" s="301">
        <f>'SO-01 D.1.4a Pol'!BA12</f>
        <v>0</v>
      </c>
      <c r="F8" s="302">
        <f>'SO-01 D.1.4a Pol'!BB12</f>
        <v>0</v>
      </c>
      <c r="G8" s="302">
        <f>'SO-01 D.1.4a Pol'!BC12</f>
        <v>0</v>
      </c>
      <c r="H8" s="302">
        <f>'SO-01 D.1.4a Pol'!BD12</f>
        <v>0</v>
      </c>
      <c r="I8" s="303">
        <f>'SO-01 D.1.4a Pol'!BE12</f>
        <v>0</v>
      </c>
    </row>
    <row r="9" spans="1:9" s="129" customFormat="1">
      <c r="A9" s="300" t="str">
        <f>'SO-01 D.1.4a Pol'!B13</f>
        <v>96</v>
      </c>
      <c r="B9" s="63" t="str">
        <f>'SO-01 D.1.4a Pol'!C13</f>
        <v>Bourání konstrukcí</v>
      </c>
      <c r="D9" s="208"/>
      <c r="E9" s="301">
        <f>'SO-01 D.1.4a Pol'!BA17</f>
        <v>0</v>
      </c>
      <c r="F9" s="302">
        <f>'SO-01 D.1.4a Pol'!BB17</f>
        <v>0</v>
      </c>
      <c r="G9" s="302">
        <f>'SO-01 D.1.4a Pol'!BC17</f>
        <v>0</v>
      </c>
      <c r="H9" s="302">
        <f>'SO-01 D.1.4a Pol'!BD17</f>
        <v>0</v>
      </c>
      <c r="I9" s="303">
        <f>'SO-01 D.1.4a Pol'!BE17</f>
        <v>0</v>
      </c>
    </row>
    <row r="10" spans="1:9" s="129" customFormat="1">
      <c r="A10" s="300" t="str">
        <f>'SO-01 D.1.4a Pol'!B18</f>
        <v>713</v>
      </c>
      <c r="B10" s="63" t="str">
        <f>'SO-01 D.1.4a Pol'!C18</f>
        <v>Izolace tepelné</v>
      </c>
      <c r="D10" s="208"/>
      <c r="E10" s="301">
        <f>'SO-01 D.1.4a Pol'!BA27</f>
        <v>0</v>
      </c>
      <c r="F10" s="302">
        <f>'SO-01 D.1.4a Pol'!BB27</f>
        <v>0</v>
      </c>
      <c r="G10" s="302">
        <f>'SO-01 D.1.4a Pol'!BC27</f>
        <v>0</v>
      </c>
      <c r="H10" s="302">
        <f>'SO-01 D.1.4a Pol'!BD27</f>
        <v>0</v>
      </c>
      <c r="I10" s="303">
        <f>'SO-01 D.1.4a Pol'!BE27</f>
        <v>0</v>
      </c>
    </row>
    <row r="11" spans="1:9" s="129" customFormat="1">
      <c r="A11" s="300" t="str">
        <f>'SO-01 D.1.4a Pol'!B28</f>
        <v>721</v>
      </c>
      <c r="B11" s="63" t="str">
        <f>'SO-01 D.1.4a Pol'!C28</f>
        <v>Vnitřní kanalizace</v>
      </c>
      <c r="D11" s="208"/>
      <c r="E11" s="301">
        <f>'SO-01 D.1.4a Pol'!BA57</f>
        <v>0</v>
      </c>
      <c r="F11" s="302">
        <f>'SO-01 D.1.4a Pol'!BB57</f>
        <v>0</v>
      </c>
      <c r="G11" s="302">
        <f>'SO-01 D.1.4a Pol'!BC57</f>
        <v>0</v>
      </c>
      <c r="H11" s="302">
        <f>'SO-01 D.1.4a Pol'!BD57</f>
        <v>0</v>
      </c>
      <c r="I11" s="303">
        <f>'SO-01 D.1.4a Pol'!BE57</f>
        <v>0</v>
      </c>
    </row>
    <row r="12" spans="1:9" s="129" customFormat="1">
      <c r="A12" s="300" t="str">
        <f>'SO-01 D.1.4a Pol'!B58</f>
        <v>722</v>
      </c>
      <c r="B12" s="63" t="str">
        <f>'SO-01 D.1.4a Pol'!C58</f>
        <v>Vnitřní vodovod</v>
      </c>
      <c r="D12" s="208"/>
      <c r="E12" s="301">
        <f>'SO-01 D.1.4a Pol'!BA90</f>
        <v>0</v>
      </c>
      <c r="F12" s="302">
        <f>'SO-01 D.1.4a Pol'!BB90</f>
        <v>0</v>
      </c>
      <c r="G12" s="302">
        <f>'SO-01 D.1.4a Pol'!BC90</f>
        <v>0</v>
      </c>
      <c r="H12" s="302">
        <f>'SO-01 D.1.4a Pol'!BD90</f>
        <v>0</v>
      </c>
      <c r="I12" s="303">
        <f>'SO-01 D.1.4a Pol'!BE90</f>
        <v>0</v>
      </c>
    </row>
    <row r="13" spans="1:9" s="129" customFormat="1">
      <c r="A13" s="300" t="str">
        <f>'SO-01 D.1.4a Pol'!B91</f>
        <v>725</v>
      </c>
      <c r="B13" s="63" t="str">
        <f>'SO-01 D.1.4a Pol'!C91</f>
        <v>Zařizovací předměty</v>
      </c>
      <c r="D13" s="208"/>
      <c r="E13" s="301">
        <f>'SO-01 D.1.4a Pol'!BA148</f>
        <v>0</v>
      </c>
      <c r="F13" s="302">
        <f>'SO-01 D.1.4a Pol'!BB148</f>
        <v>0</v>
      </c>
      <c r="G13" s="302">
        <f>'SO-01 D.1.4a Pol'!BC148</f>
        <v>0</v>
      </c>
      <c r="H13" s="302">
        <f>'SO-01 D.1.4a Pol'!BD148</f>
        <v>0</v>
      </c>
      <c r="I13" s="303">
        <f>'SO-01 D.1.4a Pol'!BE148</f>
        <v>0</v>
      </c>
    </row>
    <row r="14" spans="1:9" s="129" customFormat="1" ht="13.5" thickBot="1">
      <c r="A14" s="300" t="str">
        <f>'SO-01 D.1.4a Pol'!B149</f>
        <v>D96</v>
      </c>
      <c r="B14" s="63" t="str">
        <f>'SO-01 D.1.4a Pol'!C149</f>
        <v>Přesuny suti a vybouraných hmot</v>
      </c>
      <c r="D14" s="208"/>
      <c r="E14" s="301">
        <f>'SO-01 D.1.4a Pol'!BA154</f>
        <v>0</v>
      </c>
      <c r="F14" s="302">
        <f>'SO-01 D.1.4a Pol'!BB154</f>
        <v>0</v>
      </c>
      <c r="G14" s="302">
        <f>'SO-01 D.1.4a Pol'!BC154</f>
        <v>0</v>
      </c>
      <c r="H14" s="302">
        <f>'SO-01 D.1.4a Pol'!BD154</f>
        <v>0</v>
      </c>
      <c r="I14" s="303">
        <f>'SO-01 D.1.4a Pol'!BE154</f>
        <v>0</v>
      </c>
    </row>
    <row r="15" spans="1:9" s="13" customFormat="1" ht="13.5" thickBot="1">
      <c r="A15" s="209"/>
      <c r="B15" s="210" t="s">
        <v>81</v>
      </c>
      <c r="C15" s="210"/>
      <c r="D15" s="211"/>
      <c r="E15" s="212">
        <f>SUM(E7:E14)</f>
        <v>0</v>
      </c>
      <c r="F15" s="213">
        <f>SUM(F7:F14)</f>
        <v>0</v>
      </c>
      <c r="G15" s="213">
        <f>SUM(G7:G14)</f>
        <v>0</v>
      </c>
      <c r="H15" s="213">
        <f>SUM(H7:H14)</f>
        <v>0</v>
      </c>
      <c r="I15" s="214">
        <f>SUM(I7:I14)</f>
        <v>0</v>
      </c>
    </row>
    <row r="16" spans="1:9">
      <c r="A16" s="129"/>
      <c r="B16" s="129"/>
      <c r="C16" s="129"/>
      <c r="D16" s="129"/>
      <c r="E16" s="129"/>
      <c r="F16" s="129"/>
      <c r="G16" s="129"/>
      <c r="H16" s="129"/>
      <c r="I16" s="129"/>
    </row>
    <row r="17" spans="1:57" ht="19.5" customHeight="1">
      <c r="A17" s="200" t="s">
        <v>82</v>
      </c>
      <c r="B17" s="200"/>
      <c r="C17" s="200"/>
      <c r="D17" s="200"/>
      <c r="E17" s="200"/>
      <c r="F17" s="200"/>
      <c r="G17" s="215"/>
      <c r="H17" s="200"/>
      <c r="I17" s="200"/>
      <c r="BA17" s="135"/>
      <c r="BB17" s="135"/>
      <c r="BC17" s="135"/>
      <c r="BD17" s="135"/>
      <c r="BE17" s="135"/>
    </row>
    <row r="18" spans="1:57" ht="13.5" thickBot="1"/>
    <row r="19" spans="1:57">
      <c r="A19" s="166" t="s">
        <v>83</v>
      </c>
      <c r="B19" s="167"/>
      <c r="C19" s="167"/>
      <c r="D19" s="216"/>
      <c r="E19" s="217" t="s">
        <v>84</v>
      </c>
      <c r="F19" s="218" t="s">
        <v>13</v>
      </c>
      <c r="G19" s="219" t="s">
        <v>85</v>
      </c>
      <c r="H19" s="220"/>
      <c r="I19" s="221" t="s">
        <v>84</v>
      </c>
    </row>
    <row r="20" spans="1:57">
      <c r="A20" s="222" t="s">
        <v>297</v>
      </c>
      <c r="B20" s="223"/>
      <c r="C20" s="223"/>
      <c r="D20" s="224"/>
      <c r="E20" s="225">
        <v>0</v>
      </c>
      <c r="F20" s="226">
        <v>0</v>
      </c>
      <c r="G20" s="227"/>
      <c r="H20" s="228"/>
      <c r="I20" s="229">
        <f t="shared" ref="I20:I27" si="0">E20+F20*G20/100</f>
        <v>0</v>
      </c>
      <c r="BA20">
        <v>0</v>
      </c>
    </row>
    <row r="21" spans="1:57">
      <c r="A21" s="222" t="s">
        <v>298</v>
      </c>
      <c r="B21" s="223"/>
      <c r="C21" s="223"/>
      <c r="D21" s="224"/>
      <c r="E21" s="225">
        <v>0</v>
      </c>
      <c r="F21" s="226">
        <v>0</v>
      </c>
      <c r="G21" s="227"/>
      <c r="H21" s="228"/>
      <c r="I21" s="229">
        <f t="shared" si="0"/>
        <v>0</v>
      </c>
      <c r="BA21">
        <v>0</v>
      </c>
    </row>
    <row r="22" spans="1:57">
      <c r="A22" s="222" t="s">
        <v>299</v>
      </c>
      <c r="B22" s="223"/>
      <c r="C22" s="223"/>
      <c r="D22" s="224"/>
      <c r="E22" s="225">
        <v>0</v>
      </c>
      <c r="F22" s="226">
        <v>0</v>
      </c>
      <c r="G22" s="227"/>
      <c r="H22" s="228"/>
      <c r="I22" s="229">
        <f t="shared" si="0"/>
        <v>0</v>
      </c>
      <c r="BA22">
        <v>0</v>
      </c>
    </row>
    <row r="23" spans="1:57">
      <c r="A23" s="222" t="s">
        <v>300</v>
      </c>
      <c r="B23" s="223"/>
      <c r="C23" s="223"/>
      <c r="D23" s="224"/>
      <c r="E23" s="225">
        <v>0</v>
      </c>
      <c r="F23" s="226">
        <v>0</v>
      </c>
      <c r="G23" s="227"/>
      <c r="H23" s="228"/>
      <c r="I23" s="229">
        <f t="shared" si="0"/>
        <v>0</v>
      </c>
      <c r="BA23">
        <v>0</v>
      </c>
    </row>
    <row r="24" spans="1:57">
      <c r="A24" s="222" t="s">
        <v>301</v>
      </c>
      <c r="B24" s="223"/>
      <c r="C24" s="223"/>
      <c r="D24" s="224"/>
      <c r="E24" s="225">
        <v>0</v>
      </c>
      <c r="F24" s="226">
        <v>0</v>
      </c>
      <c r="G24" s="227"/>
      <c r="H24" s="228"/>
      <c r="I24" s="229">
        <f t="shared" si="0"/>
        <v>0</v>
      </c>
      <c r="BA24">
        <v>1</v>
      </c>
    </row>
    <row r="25" spans="1:57">
      <c r="A25" s="222" t="s">
        <v>302</v>
      </c>
      <c r="B25" s="223"/>
      <c r="C25" s="223"/>
      <c r="D25" s="224"/>
      <c r="E25" s="225">
        <v>0</v>
      </c>
      <c r="F25" s="226">
        <v>0</v>
      </c>
      <c r="G25" s="227"/>
      <c r="H25" s="228"/>
      <c r="I25" s="229">
        <f t="shared" si="0"/>
        <v>0</v>
      </c>
      <c r="BA25">
        <v>1</v>
      </c>
    </row>
    <row r="26" spans="1:57">
      <c r="A26" s="222" t="s">
        <v>303</v>
      </c>
      <c r="B26" s="223"/>
      <c r="C26" s="223"/>
      <c r="D26" s="224"/>
      <c r="E26" s="225">
        <v>0</v>
      </c>
      <c r="F26" s="226">
        <v>0</v>
      </c>
      <c r="G26" s="227"/>
      <c r="H26" s="228"/>
      <c r="I26" s="229">
        <f t="shared" si="0"/>
        <v>0</v>
      </c>
      <c r="BA26">
        <v>2</v>
      </c>
    </row>
    <row r="27" spans="1:57">
      <c r="A27" s="222" t="s">
        <v>304</v>
      </c>
      <c r="B27" s="223"/>
      <c r="C27" s="223"/>
      <c r="D27" s="224"/>
      <c r="E27" s="225">
        <v>0</v>
      </c>
      <c r="F27" s="226">
        <v>0</v>
      </c>
      <c r="G27" s="227"/>
      <c r="H27" s="228"/>
      <c r="I27" s="229">
        <f t="shared" si="0"/>
        <v>0</v>
      </c>
      <c r="BA27">
        <v>2</v>
      </c>
    </row>
    <row r="28" spans="1:57" ht="13.5" thickBot="1">
      <c r="A28" s="230"/>
      <c r="B28" s="231" t="s">
        <v>86</v>
      </c>
      <c r="C28" s="232"/>
      <c r="D28" s="233"/>
      <c r="E28" s="234"/>
      <c r="F28" s="235"/>
      <c r="G28" s="235"/>
      <c r="H28" s="330">
        <f>SUM(I20:I27)</f>
        <v>0</v>
      </c>
      <c r="I28" s="331"/>
    </row>
    <row r="30" spans="1:57">
      <c r="B30" s="13"/>
      <c r="F30" s="236"/>
      <c r="G30" s="237"/>
      <c r="H30" s="237"/>
      <c r="I30" s="46"/>
    </row>
    <row r="31" spans="1:57">
      <c r="F31" s="236"/>
      <c r="G31" s="237"/>
      <c r="H31" s="237"/>
      <c r="I31" s="46"/>
    </row>
    <row r="32" spans="1:57">
      <c r="F32" s="236"/>
      <c r="G32" s="237"/>
      <c r="H32" s="237"/>
      <c r="I32" s="46"/>
    </row>
    <row r="33" spans="6:9">
      <c r="F33" s="236"/>
      <c r="G33" s="237"/>
      <c r="H33" s="237"/>
      <c r="I33" s="46"/>
    </row>
    <row r="34" spans="6:9">
      <c r="F34" s="236"/>
      <c r="G34" s="237"/>
      <c r="H34" s="237"/>
      <c r="I34" s="46"/>
    </row>
    <row r="35" spans="6:9">
      <c r="F35" s="236"/>
      <c r="G35" s="237"/>
      <c r="H35" s="237"/>
      <c r="I35" s="46"/>
    </row>
    <row r="36" spans="6:9">
      <c r="F36" s="236"/>
      <c r="G36" s="237"/>
      <c r="H36" s="237"/>
      <c r="I36" s="46"/>
    </row>
    <row r="37" spans="6:9">
      <c r="F37" s="236"/>
      <c r="G37" s="237"/>
      <c r="H37" s="237"/>
      <c r="I37" s="46"/>
    </row>
    <row r="38" spans="6:9">
      <c r="F38" s="236"/>
      <c r="G38" s="237"/>
      <c r="H38" s="237"/>
      <c r="I38" s="46"/>
    </row>
    <row r="39" spans="6:9">
      <c r="F39" s="236"/>
      <c r="G39" s="237"/>
      <c r="H39" s="237"/>
      <c r="I39" s="46"/>
    </row>
    <row r="40" spans="6:9">
      <c r="F40" s="236"/>
      <c r="G40" s="237"/>
      <c r="H40" s="237"/>
      <c r="I40" s="46"/>
    </row>
    <row r="41" spans="6:9">
      <c r="F41" s="236"/>
      <c r="G41" s="237"/>
      <c r="H41" s="237"/>
      <c r="I41" s="46"/>
    </row>
    <row r="42" spans="6:9">
      <c r="F42" s="236"/>
      <c r="G42" s="237"/>
      <c r="H42" s="237"/>
      <c r="I42" s="46"/>
    </row>
    <row r="43" spans="6:9">
      <c r="F43" s="236"/>
      <c r="G43" s="237"/>
      <c r="H43" s="237"/>
      <c r="I43" s="46"/>
    </row>
    <row r="44" spans="6:9">
      <c r="F44" s="236"/>
      <c r="G44" s="237"/>
      <c r="H44" s="237"/>
      <c r="I44" s="46"/>
    </row>
    <row r="45" spans="6:9">
      <c r="F45" s="236"/>
      <c r="G45" s="237"/>
      <c r="H45" s="237"/>
      <c r="I45" s="46"/>
    </row>
    <row r="46" spans="6:9">
      <c r="F46" s="236"/>
      <c r="G46" s="237"/>
      <c r="H46" s="237"/>
      <c r="I46" s="46"/>
    </row>
    <row r="47" spans="6:9">
      <c r="F47" s="236"/>
      <c r="G47" s="237"/>
      <c r="H47" s="237"/>
      <c r="I47" s="46"/>
    </row>
    <row r="48" spans="6:9">
      <c r="F48" s="236"/>
      <c r="G48" s="237"/>
      <c r="H48" s="237"/>
      <c r="I48" s="46"/>
    </row>
    <row r="49" spans="6:9">
      <c r="F49" s="236"/>
      <c r="G49" s="237"/>
      <c r="H49" s="237"/>
      <c r="I49" s="46"/>
    </row>
    <row r="50" spans="6:9">
      <c r="F50" s="236"/>
      <c r="G50" s="237"/>
      <c r="H50" s="237"/>
      <c r="I50" s="46"/>
    </row>
    <row r="51" spans="6:9">
      <c r="F51" s="236"/>
      <c r="G51" s="237"/>
      <c r="H51" s="237"/>
      <c r="I51" s="46"/>
    </row>
    <row r="52" spans="6:9">
      <c r="F52" s="236"/>
      <c r="G52" s="237"/>
      <c r="H52" s="237"/>
      <c r="I52" s="46"/>
    </row>
    <row r="53" spans="6:9">
      <c r="F53" s="236"/>
      <c r="G53" s="237"/>
      <c r="H53" s="237"/>
      <c r="I53" s="46"/>
    </row>
    <row r="54" spans="6:9">
      <c r="F54" s="236"/>
      <c r="G54" s="237"/>
      <c r="H54" s="237"/>
      <c r="I54" s="46"/>
    </row>
    <row r="55" spans="6:9">
      <c r="F55" s="236"/>
      <c r="G55" s="237"/>
      <c r="H55" s="237"/>
      <c r="I55" s="46"/>
    </row>
    <row r="56" spans="6:9">
      <c r="F56" s="236"/>
      <c r="G56" s="237"/>
      <c r="H56" s="237"/>
      <c r="I56" s="46"/>
    </row>
    <row r="57" spans="6:9">
      <c r="F57" s="236"/>
      <c r="G57" s="237"/>
      <c r="H57" s="237"/>
      <c r="I57" s="46"/>
    </row>
    <row r="58" spans="6:9">
      <c r="F58" s="236"/>
      <c r="G58" s="237"/>
      <c r="H58" s="237"/>
      <c r="I58" s="46"/>
    </row>
    <row r="59" spans="6:9">
      <c r="F59" s="236"/>
      <c r="G59" s="237"/>
      <c r="H59" s="237"/>
      <c r="I59" s="46"/>
    </row>
    <row r="60" spans="6:9">
      <c r="F60" s="236"/>
      <c r="G60" s="237"/>
      <c r="H60" s="237"/>
      <c r="I60" s="46"/>
    </row>
    <row r="61" spans="6:9">
      <c r="F61" s="236"/>
      <c r="G61" s="237"/>
      <c r="H61" s="237"/>
      <c r="I61" s="46"/>
    </row>
    <row r="62" spans="6:9">
      <c r="F62" s="236"/>
      <c r="G62" s="237"/>
      <c r="H62" s="237"/>
      <c r="I62" s="46"/>
    </row>
    <row r="63" spans="6:9">
      <c r="F63" s="236"/>
      <c r="G63" s="237"/>
      <c r="H63" s="237"/>
      <c r="I63" s="46"/>
    </row>
    <row r="64" spans="6:9">
      <c r="F64" s="236"/>
      <c r="G64" s="237"/>
      <c r="H64" s="237"/>
      <c r="I64" s="46"/>
    </row>
    <row r="65" spans="6:9">
      <c r="F65" s="236"/>
      <c r="G65" s="237"/>
      <c r="H65" s="237"/>
      <c r="I65" s="46"/>
    </row>
    <row r="66" spans="6:9">
      <c r="F66" s="236"/>
      <c r="G66" s="237"/>
      <c r="H66" s="237"/>
      <c r="I66" s="46"/>
    </row>
    <row r="67" spans="6:9">
      <c r="F67" s="236"/>
      <c r="G67" s="237"/>
      <c r="H67" s="237"/>
      <c r="I67" s="46"/>
    </row>
    <row r="68" spans="6:9">
      <c r="F68" s="236"/>
      <c r="G68" s="237"/>
      <c r="H68" s="237"/>
      <c r="I68" s="46"/>
    </row>
    <row r="69" spans="6:9">
      <c r="F69" s="236"/>
      <c r="G69" s="237"/>
      <c r="H69" s="237"/>
      <c r="I69" s="46"/>
    </row>
    <row r="70" spans="6:9">
      <c r="F70" s="236"/>
      <c r="G70" s="237"/>
      <c r="H70" s="237"/>
      <c r="I70" s="46"/>
    </row>
    <row r="71" spans="6:9">
      <c r="F71" s="236"/>
      <c r="G71" s="237"/>
      <c r="H71" s="237"/>
      <c r="I71" s="46"/>
    </row>
    <row r="72" spans="6:9">
      <c r="F72" s="236"/>
      <c r="G72" s="237"/>
      <c r="H72" s="237"/>
      <c r="I72" s="46"/>
    </row>
    <row r="73" spans="6:9">
      <c r="F73" s="236"/>
      <c r="G73" s="237"/>
      <c r="H73" s="237"/>
      <c r="I73" s="46"/>
    </row>
    <row r="74" spans="6:9">
      <c r="F74" s="236"/>
      <c r="G74" s="237"/>
      <c r="H74" s="237"/>
      <c r="I74" s="46"/>
    </row>
    <row r="75" spans="6:9">
      <c r="F75" s="236"/>
      <c r="G75" s="237"/>
      <c r="H75" s="237"/>
      <c r="I75" s="46"/>
    </row>
    <row r="76" spans="6:9">
      <c r="F76" s="236"/>
      <c r="G76" s="237"/>
      <c r="H76" s="237"/>
      <c r="I76" s="46"/>
    </row>
    <row r="77" spans="6:9">
      <c r="F77" s="236"/>
      <c r="G77" s="237"/>
      <c r="H77" s="237"/>
      <c r="I77" s="46"/>
    </row>
    <row r="78" spans="6:9">
      <c r="F78" s="236"/>
      <c r="G78" s="237"/>
      <c r="H78" s="237"/>
      <c r="I78" s="46"/>
    </row>
    <row r="79" spans="6:9">
      <c r="F79" s="236"/>
      <c r="G79" s="237"/>
      <c r="H79" s="237"/>
      <c r="I79" s="46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227"/>
  <sheetViews>
    <sheetView showGridLines="0" showZeros="0" topLeftCell="A118" zoomScaleNormal="100" zoomScaleSheetLayoutView="100" workbookViewId="0">
      <selection activeCell="F153" sqref="F153"/>
    </sheetView>
  </sheetViews>
  <sheetFormatPr defaultRowHeight="12.75"/>
  <cols>
    <col min="1" max="1" width="4.42578125" style="238" customWidth="1"/>
    <col min="2" max="2" width="11.5703125" style="238" customWidth="1"/>
    <col min="3" max="3" width="40.42578125" style="238" customWidth="1"/>
    <col min="4" max="4" width="5.5703125" style="238" customWidth="1"/>
    <col min="5" max="5" width="8.5703125" style="247" customWidth="1"/>
    <col min="6" max="6" width="9.85546875" style="238" customWidth="1"/>
    <col min="7" max="7" width="13.85546875" style="238" customWidth="1"/>
    <col min="8" max="8" width="11.7109375" style="238" hidden="1" customWidth="1"/>
    <col min="9" max="9" width="11.5703125" style="238" hidden="1" customWidth="1"/>
    <col min="10" max="10" width="11" style="238" hidden="1" customWidth="1"/>
    <col min="11" max="11" width="10.42578125" style="238" hidden="1" customWidth="1"/>
    <col min="12" max="12" width="75.42578125" style="238" customWidth="1"/>
    <col min="13" max="13" width="45.28515625" style="238" customWidth="1"/>
    <col min="14" max="16384" width="9.140625" style="238"/>
  </cols>
  <sheetData>
    <row r="1" spans="1:80" ht="15.75">
      <c r="A1" s="337" t="s">
        <v>87</v>
      </c>
      <c r="B1" s="337"/>
      <c r="C1" s="337"/>
      <c r="D1" s="337"/>
      <c r="E1" s="337"/>
      <c r="F1" s="337"/>
      <c r="G1" s="337"/>
    </row>
    <row r="2" spans="1:80" ht="14.25" customHeight="1" thickBot="1">
      <c r="B2" s="239"/>
      <c r="C2" s="240"/>
      <c r="D2" s="240"/>
      <c r="E2" s="241"/>
      <c r="F2" s="240"/>
      <c r="G2" s="240"/>
    </row>
    <row r="3" spans="1:80" ht="13.5" thickTop="1">
      <c r="A3" s="323" t="s">
        <v>3</v>
      </c>
      <c r="B3" s="324"/>
      <c r="C3" s="190" t="s">
        <v>105</v>
      </c>
      <c r="D3" s="191"/>
      <c r="E3" s="242" t="s">
        <v>88</v>
      </c>
      <c r="F3" s="243" t="str">
        <f>'SO-01 D.1.4a Rek'!H1</f>
        <v>D.1.4a</v>
      </c>
      <c r="G3" s="244"/>
    </row>
    <row r="4" spans="1:80" ht="13.5" thickBot="1">
      <c r="A4" s="338" t="s">
        <v>78</v>
      </c>
      <c r="B4" s="326"/>
      <c r="C4" s="196" t="s">
        <v>108</v>
      </c>
      <c r="D4" s="197"/>
      <c r="E4" s="339" t="str">
        <f>'SO-01 D.1.4a Rek'!G2</f>
        <v>Zdravotně technické instalace</v>
      </c>
      <c r="F4" s="340"/>
      <c r="G4" s="341"/>
    </row>
    <row r="5" spans="1:80" ht="13.5" thickTop="1">
      <c r="A5" s="245"/>
      <c r="B5" s="246"/>
      <c r="C5" s="246"/>
      <c r="G5" s="248"/>
    </row>
    <row r="6" spans="1:80" ht="27" customHeight="1">
      <c r="A6" s="249" t="s">
        <v>89</v>
      </c>
      <c r="B6" s="250" t="s">
        <v>90</v>
      </c>
      <c r="C6" s="250" t="s">
        <v>91</v>
      </c>
      <c r="D6" s="250" t="s">
        <v>92</v>
      </c>
      <c r="E6" s="251" t="s">
        <v>93</v>
      </c>
      <c r="F6" s="250" t="s">
        <v>94</v>
      </c>
      <c r="G6" s="252" t="s">
        <v>95</v>
      </c>
      <c r="H6" s="253" t="s">
        <v>96</v>
      </c>
      <c r="I6" s="253" t="s">
        <v>97</v>
      </c>
      <c r="J6" s="253" t="s">
        <v>98</v>
      </c>
      <c r="K6" s="253" t="s">
        <v>99</v>
      </c>
    </row>
    <row r="7" spans="1:80">
      <c r="A7" s="254" t="s">
        <v>100</v>
      </c>
      <c r="B7" s="255" t="s">
        <v>111</v>
      </c>
      <c r="C7" s="256" t="s">
        <v>112</v>
      </c>
      <c r="D7" s="257"/>
      <c r="E7" s="258"/>
      <c r="F7" s="258"/>
      <c r="G7" s="259"/>
      <c r="H7" s="260"/>
      <c r="I7" s="261"/>
      <c r="J7" s="262"/>
      <c r="K7" s="263"/>
      <c r="O7" s="264">
        <v>1</v>
      </c>
    </row>
    <row r="8" spans="1:80">
      <c r="A8" s="265">
        <v>1</v>
      </c>
      <c r="B8" s="266" t="s">
        <v>114</v>
      </c>
      <c r="C8" s="267" t="s">
        <v>115</v>
      </c>
      <c r="D8" s="268" t="s">
        <v>116</v>
      </c>
      <c r="E8" s="269">
        <v>0.216</v>
      </c>
      <c r="F8" s="269"/>
      <c r="G8" s="270">
        <f>E8*F8</f>
        <v>0</v>
      </c>
      <c r="H8" s="271">
        <v>1.95224000000053</v>
      </c>
      <c r="I8" s="272">
        <f>E8*H8</f>
        <v>0.4216838400001145</v>
      </c>
      <c r="J8" s="271">
        <v>0</v>
      </c>
      <c r="K8" s="272">
        <f>E8*J8</f>
        <v>0</v>
      </c>
      <c r="O8" s="264">
        <v>2</v>
      </c>
      <c r="AA8" s="238">
        <v>1</v>
      </c>
      <c r="AB8" s="238">
        <v>1</v>
      </c>
      <c r="AC8" s="238">
        <v>1</v>
      </c>
      <c r="AZ8" s="238">
        <v>1</v>
      </c>
      <c r="BA8" s="238">
        <f>IF(AZ8=1,G8,0)</f>
        <v>0</v>
      </c>
      <c r="BB8" s="238">
        <f>IF(AZ8=2,G8,0)</f>
        <v>0</v>
      </c>
      <c r="BC8" s="238">
        <f>IF(AZ8=3,G8,0)</f>
        <v>0</v>
      </c>
      <c r="BD8" s="238">
        <f>IF(AZ8=4,G8,0)</f>
        <v>0</v>
      </c>
      <c r="BE8" s="238">
        <f>IF(AZ8=5,G8,0)</f>
        <v>0</v>
      </c>
      <c r="CA8" s="273">
        <v>1</v>
      </c>
      <c r="CB8" s="273">
        <v>1</v>
      </c>
    </row>
    <row r="9" spans="1:80">
      <c r="A9" s="284"/>
      <c r="B9" s="285" t="s">
        <v>102</v>
      </c>
      <c r="C9" s="286" t="s">
        <v>113</v>
      </c>
      <c r="D9" s="287"/>
      <c r="E9" s="288"/>
      <c r="F9" s="289"/>
      <c r="G9" s="290">
        <f>SUM(G7:G8)</f>
        <v>0</v>
      </c>
      <c r="H9" s="291"/>
      <c r="I9" s="292">
        <f>SUM(I7:I8)</f>
        <v>0.4216838400001145</v>
      </c>
      <c r="J9" s="291"/>
      <c r="K9" s="292">
        <f>SUM(K7:K8)</f>
        <v>0</v>
      </c>
      <c r="O9" s="264">
        <v>4</v>
      </c>
      <c r="BA9" s="293">
        <f>SUM(BA7:BA8)</f>
        <v>0</v>
      </c>
      <c r="BB9" s="293">
        <f>SUM(BB7:BB8)</f>
        <v>0</v>
      </c>
      <c r="BC9" s="293">
        <f>SUM(BC7:BC8)</f>
        <v>0</v>
      </c>
      <c r="BD9" s="293">
        <f>SUM(BD7:BD8)</f>
        <v>0</v>
      </c>
      <c r="BE9" s="293">
        <f>SUM(BE7:BE8)</f>
        <v>0</v>
      </c>
    </row>
    <row r="10" spans="1:80">
      <c r="A10" s="254" t="s">
        <v>100</v>
      </c>
      <c r="B10" s="255" t="s">
        <v>117</v>
      </c>
      <c r="C10" s="256" t="s">
        <v>118</v>
      </c>
      <c r="D10" s="257"/>
      <c r="E10" s="258"/>
      <c r="F10" s="258"/>
      <c r="G10" s="259"/>
      <c r="H10" s="260"/>
      <c r="I10" s="261"/>
      <c r="J10" s="262"/>
      <c r="K10" s="263"/>
      <c r="O10" s="264">
        <v>1</v>
      </c>
    </row>
    <row r="11" spans="1:80">
      <c r="A11" s="265">
        <v>2</v>
      </c>
      <c r="B11" s="266" t="s">
        <v>120</v>
      </c>
      <c r="C11" s="267" t="s">
        <v>121</v>
      </c>
      <c r="D11" s="268" t="s">
        <v>122</v>
      </c>
      <c r="E11" s="269">
        <v>20</v>
      </c>
      <c r="F11" s="269"/>
      <c r="G11" s="270">
        <f>E11*F11</f>
        <v>0</v>
      </c>
      <c r="H11" s="271">
        <v>3.9999999999984499E-5</v>
      </c>
      <c r="I11" s="272">
        <f>E11*H11</f>
        <v>7.9999999999968996E-4</v>
      </c>
      <c r="J11" s="271">
        <v>0</v>
      </c>
      <c r="K11" s="272">
        <f>E11*J11</f>
        <v>0</v>
      </c>
      <c r="O11" s="264">
        <v>2</v>
      </c>
      <c r="AA11" s="238">
        <v>1</v>
      </c>
      <c r="AB11" s="238">
        <v>1</v>
      </c>
      <c r="AC11" s="238">
        <v>1</v>
      </c>
      <c r="AZ11" s="238">
        <v>1</v>
      </c>
      <c r="BA11" s="238">
        <f>IF(AZ11=1,G11,0)</f>
        <v>0</v>
      </c>
      <c r="BB11" s="238">
        <f>IF(AZ11=2,G11,0)</f>
        <v>0</v>
      </c>
      <c r="BC11" s="238">
        <f>IF(AZ11=3,G11,0)</f>
        <v>0</v>
      </c>
      <c r="BD11" s="238">
        <f>IF(AZ11=4,G11,0)</f>
        <v>0</v>
      </c>
      <c r="BE11" s="238">
        <f>IF(AZ11=5,G11,0)</f>
        <v>0</v>
      </c>
      <c r="CA11" s="273">
        <v>1</v>
      </c>
      <c r="CB11" s="273">
        <v>1</v>
      </c>
    </row>
    <row r="12" spans="1:80">
      <c r="A12" s="284"/>
      <c r="B12" s="285" t="s">
        <v>102</v>
      </c>
      <c r="C12" s="286" t="s">
        <v>119</v>
      </c>
      <c r="D12" s="287"/>
      <c r="E12" s="288"/>
      <c r="F12" s="289"/>
      <c r="G12" s="290">
        <f>SUM(G10:G11)</f>
        <v>0</v>
      </c>
      <c r="H12" s="291"/>
      <c r="I12" s="292">
        <f>SUM(I10:I11)</f>
        <v>7.9999999999968996E-4</v>
      </c>
      <c r="J12" s="291"/>
      <c r="K12" s="292">
        <f>SUM(K10:K11)</f>
        <v>0</v>
      </c>
      <c r="O12" s="264">
        <v>4</v>
      </c>
      <c r="BA12" s="293">
        <f>SUM(BA10:BA11)</f>
        <v>0</v>
      </c>
      <c r="BB12" s="293">
        <f>SUM(BB10:BB11)</f>
        <v>0</v>
      </c>
      <c r="BC12" s="293">
        <f>SUM(BC10:BC11)</f>
        <v>0</v>
      </c>
      <c r="BD12" s="293">
        <f>SUM(BD10:BD11)</f>
        <v>0</v>
      </c>
      <c r="BE12" s="293">
        <f>SUM(BE10:BE11)</f>
        <v>0</v>
      </c>
    </row>
    <row r="13" spans="1:80">
      <c r="A13" s="254" t="s">
        <v>100</v>
      </c>
      <c r="B13" s="255" t="s">
        <v>123</v>
      </c>
      <c r="C13" s="256" t="s">
        <v>124</v>
      </c>
      <c r="D13" s="257"/>
      <c r="E13" s="258"/>
      <c r="F13" s="258"/>
      <c r="G13" s="259"/>
      <c r="H13" s="260"/>
      <c r="I13" s="261"/>
      <c r="J13" s="262"/>
      <c r="K13" s="263"/>
      <c r="O13" s="264">
        <v>1</v>
      </c>
    </row>
    <row r="14" spans="1:80">
      <c r="A14" s="265">
        <v>3</v>
      </c>
      <c r="B14" s="266" t="s">
        <v>126</v>
      </c>
      <c r="C14" s="267" t="s">
        <v>127</v>
      </c>
      <c r="D14" s="268" t="s">
        <v>116</v>
      </c>
      <c r="E14" s="269">
        <v>0.216</v>
      </c>
      <c r="F14" s="269"/>
      <c r="G14" s="270">
        <f>E14*F14</f>
        <v>0</v>
      </c>
      <c r="H14" s="271">
        <v>1.2799999999995001E-3</v>
      </c>
      <c r="I14" s="272">
        <f>E14*H14</f>
        <v>2.7647999999989202E-4</v>
      </c>
      <c r="J14" s="271">
        <v>-1.95000000000073</v>
      </c>
      <c r="K14" s="272">
        <f>E14*J14</f>
        <v>-0.42120000000015767</v>
      </c>
      <c r="O14" s="264">
        <v>2</v>
      </c>
      <c r="AA14" s="238">
        <v>1</v>
      </c>
      <c r="AB14" s="238">
        <v>1</v>
      </c>
      <c r="AC14" s="238">
        <v>1</v>
      </c>
      <c r="AZ14" s="238">
        <v>1</v>
      </c>
      <c r="BA14" s="238">
        <f>IF(AZ14=1,G14,0)</f>
        <v>0</v>
      </c>
      <c r="BB14" s="238">
        <f>IF(AZ14=2,G14,0)</f>
        <v>0</v>
      </c>
      <c r="BC14" s="238">
        <f>IF(AZ14=3,G14,0)</f>
        <v>0</v>
      </c>
      <c r="BD14" s="238">
        <f>IF(AZ14=4,G14,0)</f>
        <v>0</v>
      </c>
      <c r="BE14" s="238">
        <f>IF(AZ14=5,G14,0)</f>
        <v>0</v>
      </c>
      <c r="CA14" s="273">
        <v>1</v>
      </c>
      <c r="CB14" s="273">
        <v>1</v>
      </c>
    </row>
    <row r="15" spans="1:80">
      <c r="A15" s="274"/>
      <c r="B15" s="278"/>
      <c r="C15" s="335" t="s">
        <v>128</v>
      </c>
      <c r="D15" s="336"/>
      <c r="E15" s="279">
        <v>0.18</v>
      </c>
      <c r="F15" s="280"/>
      <c r="G15" s="281"/>
      <c r="H15" s="282"/>
      <c r="I15" s="276"/>
      <c r="J15" s="283"/>
      <c r="K15" s="276"/>
      <c r="M15" s="277" t="s">
        <v>128</v>
      </c>
      <c r="O15" s="264"/>
    </row>
    <row r="16" spans="1:80">
      <c r="A16" s="274"/>
      <c r="B16" s="278"/>
      <c r="C16" s="335" t="s">
        <v>129</v>
      </c>
      <c r="D16" s="336"/>
      <c r="E16" s="279">
        <v>3.5999999999999997E-2</v>
      </c>
      <c r="F16" s="280"/>
      <c r="G16" s="281"/>
      <c r="H16" s="282"/>
      <c r="I16" s="276"/>
      <c r="J16" s="283"/>
      <c r="K16" s="276"/>
      <c r="M16" s="277" t="s">
        <v>129</v>
      </c>
      <c r="O16" s="264"/>
    </row>
    <row r="17" spans="1:80">
      <c r="A17" s="284"/>
      <c r="B17" s="285" t="s">
        <v>102</v>
      </c>
      <c r="C17" s="286" t="s">
        <v>125</v>
      </c>
      <c r="D17" s="287"/>
      <c r="E17" s="288"/>
      <c r="F17" s="289"/>
      <c r="G17" s="290">
        <f>SUM(G13:G16)</f>
        <v>0</v>
      </c>
      <c r="H17" s="291"/>
      <c r="I17" s="292">
        <f>SUM(I13:I16)</f>
        <v>2.7647999999989202E-4</v>
      </c>
      <c r="J17" s="291"/>
      <c r="K17" s="292">
        <f>SUM(K13:K16)</f>
        <v>-0.42120000000015767</v>
      </c>
      <c r="O17" s="264">
        <v>4</v>
      </c>
      <c r="BA17" s="293">
        <f>SUM(BA13:BA16)</f>
        <v>0</v>
      </c>
      <c r="BB17" s="293">
        <f>SUM(BB13:BB16)</f>
        <v>0</v>
      </c>
      <c r="BC17" s="293">
        <f>SUM(BC13:BC16)</f>
        <v>0</v>
      </c>
      <c r="BD17" s="293">
        <f>SUM(BD13:BD16)</f>
        <v>0</v>
      </c>
      <c r="BE17" s="293">
        <f>SUM(BE13:BE16)</f>
        <v>0</v>
      </c>
    </row>
    <row r="18" spans="1:80">
      <c r="A18" s="254" t="s">
        <v>100</v>
      </c>
      <c r="B18" s="255" t="s">
        <v>130</v>
      </c>
      <c r="C18" s="256" t="s">
        <v>131</v>
      </c>
      <c r="D18" s="257"/>
      <c r="E18" s="258"/>
      <c r="F18" s="258"/>
      <c r="G18" s="259"/>
      <c r="H18" s="260"/>
      <c r="I18" s="261"/>
      <c r="J18" s="262"/>
      <c r="K18" s="263"/>
      <c r="O18" s="264">
        <v>1</v>
      </c>
    </row>
    <row r="19" spans="1:80" ht="22.5">
      <c r="A19" s="265">
        <v>4</v>
      </c>
      <c r="B19" s="266" t="s">
        <v>133</v>
      </c>
      <c r="C19" s="267" t="s">
        <v>134</v>
      </c>
      <c r="D19" s="268" t="s">
        <v>135</v>
      </c>
      <c r="E19" s="269">
        <v>1</v>
      </c>
      <c r="F19" s="269"/>
      <c r="G19" s="270">
        <f>E19*F19</f>
        <v>0</v>
      </c>
      <c r="H19" s="271">
        <v>4.99999999999945E-5</v>
      </c>
      <c r="I19" s="272">
        <f>E19*H19</f>
        <v>4.99999999999945E-5</v>
      </c>
      <c r="J19" s="271">
        <v>0</v>
      </c>
      <c r="K19" s="272">
        <f>E19*J19</f>
        <v>0</v>
      </c>
      <c r="O19" s="264">
        <v>2</v>
      </c>
      <c r="AA19" s="238">
        <v>1</v>
      </c>
      <c r="AB19" s="238">
        <v>7</v>
      </c>
      <c r="AC19" s="238">
        <v>7</v>
      </c>
      <c r="AZ19" s="238">
        <v>2</v>
      </c>
      <c r="BA19" s="238">
        <f>IF(AZ19=1,G19,0)</f>
        <v>0</v>
      </c>
      <c r="BB19" s="238">
        <f>IF(AZ19=2,G19,0)</f>
        <v>0</v>
      </c>
      <c r="BC19" s="238">
        <f>IF(AZ19=3,G19,0)</f>
        <v>0</v>
      </c>
      <c r="BD19" s="238">
        <f>IF(AZ19=4,G19,0)</f>
        <v>0</v>
      </c>
      <c r="BE19" s="238">
        <f>IF(AZ19=5,G19,0)</f>
        <v>0</v>
      </c>
      <c r="CA19" s="273">
        <v>1</v>
      </c>
      <c r="CB19" s="273">
        <v>7</v>
      </c>
    </row>
    <row r="20" spans="1:80">
      <c r="A20" s="265">
        <v>5</v>
      </c>
      <c r="B20" s="266" t="s">
        <v>136</v>
      </c>
      <c r="C20" s="267" t="s">
        <v>137</v>
      </c>
      <c r="D20" s="268" t="s">
        <v>138</v>
      </c>
      <c r="E20" s="269">
        <v>1</v>
      </c>
      <c r="F20" s="269"/>
      <c r="G20" s="270">
        <f>E20*F20</f>
        <v>0</v>
      </c>
      <c r="H20" s="271">
        <v>0</v>
      </c>
      <c r="I20" s="272">
        <f>E20*H20</f>
        <v>0</v>
      </c>
      <c r="J20" s="271"/>
      <c r="K20" s="272">
        <f>E20*J20</f>
        <v>0</v>
      </c>
      <c r="O20" s="264">
        <v>2</v>
      </c>
      <c r="AA20" s="238">
        <v>12</v>
      </c>
      <c r="AB20" s="238">
        <v>0</v>
      </c>
      <c r="AC20" s="238">
        <v>25</v>
      </c>
      <c r="AZ20" s="238">
        <v>2</v>
      </c>
      <c r="BA20" s="238">
        <f>IF(AZ20=1,G20,0)</f>
        <v>0</v>
      </c>
      <c r="BB20" s="238">
        <f>IF(AZ20=2,G20,0)</f>
        <v>0</v>
      </c>
      <c r="BC20" s="238">
        <f>IF(AZ20=3,G20,0)</f>
        <v>0</v>
      </c>
      <c r="BD20" s="238">
        <f>IF(AZ20=4,G20,0)</f>
        <v>0</v>
      </c>
      <c r="BE20" s="238">
        <f>IF(AZ20=5,G20,0)</f>
        <v>0</v>
      </c>
      <c r="CA20" s="273">
        <v>12</v>
      </c>
      <c r="CB20" s="273">
        <v>0</v>
      </c>
    </row>
    <row r="21" spans="1:80">
      <c r="A21" s="274"/>
      <c r="B21" s="275"/>
      <c r="C21" s="332"/>
      <c r="D21" s="333"/>
      <c r="E21" s="333"/>
      <c r="F21" s="333"/>
      <c r="G21" s="334"/>
      <c r="I21" s="276"/>
      <c r="K21" s="276"/>
      <c r="L21" s="277"/>
      <c r="O21" s="264">
        <v>3</v>
      </c>
    </row>
    <row r="22" spans="1:80">
      <c r="A22" s="265">
        <v>6</v>
      </c>
      <c r="B22" s="266" t="s">
        <v>139</v>
      </c>
      <c r="C22" s="267" t="s">
        <v>140</v>
      </c>
      <c r="D22" s="268" t="s">
        <v>135</v>
      </c>
      <c r="E22" s="269">
        <v>1</v>
      </c>
      <c r="F22" s="269"/>
      <c r="G22" s="270">
        <f>E22*F22</f>
        <v>0</v>
      </c>
      <c r="H22" s="271">
        <v>0</v>
      </c>
      <c r="I22" s="272">
        <f>E22*H22</f>
        <v>0</v>
      </c>
      <c r="J22" s="271"/>
      <c r="K22" s="272">
        <f>E22*J22</f>
        <v>0</v>
      </c>
      <c r="O22" s="264">
        <v>2</v>
      </c>
      <c r="AA22" s="238">
        <v>12</v>
      </c>
      <c r="AB22" s="238">
        <v>1</v>
      </c>
      <c r="AC22" s="238">
        <v>26</v>
      </c>
      <c r="AZ22" s="238">
        <v>2</v>
      </c>
      <c r="BA22" s="238">
        <f>IF(AZ22=1,G22,0)</f>
        <v>0</v>
      </c>
      <c r="BB22" s="238">
        <f>IF(AZ22=2,G22,0)</f>
        <v>0</v>
      </c>
      <c r="BC22" s="238">
        <f>IF(AZ22=3,G22,0)</f>
        <v>0</v>
      </c>
      <c r="BD22" s="238">
        <f>IF(AZ22=4,G22,0)</f>
        <v>0</v>
      </c>
      <c r="BE22" s="238">
        <f>IF(AZ22=5,G22,0)</f>
        <v>0</v>
      </c>
      <c r="CA22" s="273">
        <v>12</v>
      </c>
      <c r="CB22" s="273">
        <v>1</v>
      </c>
    </row>
    <row r="23" spans="1:80">
      <c r="A23" s="274"/>
      <c r="B23" s="275"/>
      <c r="C23" s="332"/>
      <c r="D23" s="333"/>
      <c r="E23" s="333"/>
      <c r="F23" s="333"/>
      <c r="G23" s="334"/>
      <c r="I23" s="276"/>
      <c r="K23" s="276"/>
      <c r="L23" s="277"/>
      <c r="O23" s="264">
        <v>3</v>
      </c>
    </row>
    <row r="24" spans="1:80" ht="22.5">
      <c r="A24" s="265">
        <v>7</v>
      </c>
      <c r="B24" s="266" t="s">
        <v>141</v>
      </c>
      <c r="C24" s="267" t="s">
        <v>142</v>
      </c>
      <c r="D24" s="268" t="s">
        <v>101</v>
      </c>
      <c r="E24" s="269">
        <v>2</v>
      </c>
      <c r="F24" s="269"/>
      <c r="G24" s="270">
        <f>E24*F24</f>
        <v>0</v>
      </c>
      <c r="H24" s="271">
        <v>0</v>
      </c>
      <c r="I24" s="272">
        <f>E24*H24</f>
        <v>0</v>
      </c>
      <c r="J24" s="271"/>
      <c r="K24" s="272">
        <f>E24*J24</f>
        <v>0</v>
      </c>
      <c r="O24" s="264">
        <v>2</v>
      </c>
      <c r="AA24" s="238">
        <v>12</v>
      </c>
      <c r="AB24" s="238">
        <v>1</v>
      </c>
      <c r="AC24" s="238">
        <v>27</v>
      </c>
      <c r="AZ24" s="238">
        <v>2</v>
      </c>
      <c r="BA24" s="238">
        <f>IF(AZ24=1,G24,0)</f>
        <v>0</v>
      </c>
      <c r="BB24" s="238">
        <f>IF(AZ24=2,G24,0)</f>
        <v>0</v>
      </c>
      <c r="BC24" s="238">
        <f>IF(AZ24=3,G24,0)</f>
        <v>0</v>
      </c>
      <c r="BD24" s="238">
        <f>IF(AZ24=4,G24,0)</f>
        <v>0</v>
      </c>
      <c r="BE24" s="238">
        <f>IF(AZ24=5,G24,0)</f>
        <v>0</v>
      </c>
      <c r="CA24" s="273">
        <v>12</v>
      </c>
      <c r="CB24" s="273">
        <v>1</v>
      </c>
    </row>
    <row r="25" spans="1:80">
      <c r="A25" s="274"/>
      <c r="B25" s="275"/>
      <c r="C25" s="332"/>
      <c r="D25" s="333"/>
      <c r="E25" s="333"/>
      <c r="F25" s="333"/>
      <c r="G25" s="334"/>
      <c r="I25" s="276"/>
      <c r="K25" s="276"/>
      <c r="L25" s="277"/>
      <c r="O25" s="264">
        <v>3</v>
      </c>
    </row>
    <row r="26" spans="1:80">
      <c r="A26" s="265">
        <v>8</v>
      </c>
      <c r="B26" s="266" t="s">
        <v>143</v>
      </c>
      <c r="C26" s="267" t="s">
        <v>144</v>
      </c>
      <c r="D26" s="268" t="s">
        <v>145</v>
      </c>
      <c r="E26" s="269">
        <v>4.99999999999945E-5</v>
      </c>
      <c r="F26" s="269"/>
      <c r="G26" s="270">
        <f>E26*F26</f>
        <v>0</v>
      </c>
      <c r="H26" s="271">
        <v>0</v>
      </c>
      <c r="I26" s="272">
        <f>E26*H26</f>
        <v>0</v>
      </c>
      <c r="J26" s="271"/>
      <c r="K26" s="272">
        <f>E26*J26</f>
        <v>0</v>
      </c>
      <c r="O26" s="264">
        <v>2</v>
      </c>
      <c r="AA26" s="238">
        <v>7</v>
      </c>
      <c r="AB26" s="238">
        <v>1001</v>
      </c>
      <c r="AC26" s="238">
        <v>5</v>
      </c>
      <c r="AZ26" s="238">
        <v>2</v>
      </c>
      <c r="BA26" s="238">
        <f>IF(AZ26=1,G26,0)</f>
        <v>0</v>
      </c>
      <c r="BB26" s="238">
        <f>IF(AZ26=2,G26,0)</f>
        <v>0</v>
      </c>
      <c r="BC26" s="238">
        <f>IF(AZ26=3,G26,0)</f>
        <v>0</v>
      </c>
      <c r="BD26" s="238">
        <f>IF(AZ26=4,G26,0)</f>
        <v>0</v>
      </c>
      <c r="BE26" s="238">
        <f>IF(AZ26=5,G26,0)</f>
        <v>0</v>
      </c>
      <c r="CA26" s="273">
        <v>7</v>
      </c>
      <c r="CB26" s="273">
        <v>1001</v>
      </c>
    </row>
    <row r="27" spans="1:80">
      <c r="A27" s="284"/>
      <c r="B27" s="285" t="s">
        <v>102</v>
      </c>
      <c r="C27" s="286" t="s">
        <v>132</v>
      </c>
      <c r="D27" s="287"/>
      <c r="E27" s="288"/>
      <c r="F27" s="289"/>
      <c r="G27" s="290">
        <f>SUM(G18:G26)</f>
        <v>0</v>
      </c>
      <c r="H27" s="291"/>
      <c r="I27" s="292">
        <f>SUM(I18:I26)</f>
        <v>4.99999999999945E-5</v>
      </c>
      <c r="J27" s="291"/>
      <c r="K27" s="292">
        <f>SUM(K18:K26)</f>
        <v>0</v>
      </c>
      <c r="O27" s="264">
        <v>4</v>
      </c>
      <c r="BA27" s="293">
        <f>SUM(BA18:BA26)</f>
        <v>0</v>
      </c>
      <c r="BB27" s="293">
        <f>SUM(BB18:BB26)</f>
        <v>0</v>
      </c>
      <c r="BC27" s="293">
        <f>SUM(BC18:BC26)</f>
        <v>0</v>
      </c>
      <c r="BD27" s="293">
        <f>SUM(BD18:BD26)</f>
        <v>0</v>
      </c>
      <c r="BE27" s="293">
        <f>SUM(BE18:BE26)</f>
        <v>0</v>
      </c>
    </row>
    <row r="28" spans="1:80">
      <c r="A28" s="254" t="s">
        <v>100</v>
      </c>
      <c r="B28" s="255" t="s">
        <v>146</v>
      </c>
      <c r="C28" s="256" t="s">
        <v>147</v>
      </c>
      <c r="D28" s="257"/>
      <c r="E28" s="258"/>
      <c r="F28" s="258"/>
      <c r="G28" s="259"/>
      <c r="H28" s="260"/>
      <c r="I28" s="261"/>
      <c r="J28" s="262"/>
      <c r="K28" s="263"/>
      <c r="O28" s="264">
        <v>1</v>
      </c>
    </row>
    <row r="29" spans="1:80">
      <c r="A29" s="265">
        <v>9</v>
      </c>
      <c r="B29" s="266" t="s">
        <v>149</v>
      </c>
      <c r="C29" s="267" t="s">
        <v>150</v>
      </c>
      <c r="D29" s="268" t="s">
        <v>151</v>
      </c>
      <c r="E29" s="269">
        <v>15</v>
      </c>
      <c r="F29" s="269"/>
      <c r="G29" s="270">
        <f>E29*F29</f>
        <v>0</v>
      </c>
      <c r="H29" s="271">
        <v>0</v>
      </c>
      <c r="I29" s="272">
        <f>E29*H29</f>
        <v>0</v>
      </c>
      <c r="J29" s="271">
        <v>-1.97999999999965E-3</v>
      </c>
      <c r="K29" s="272">
        <f>E29*J29</f>
        <v>-2.9699999999994751E-2</v>
      </c>
      <c r="O29" s="264">
        <v>2</v>
      </c>
      <c r="AA29" s="238">
        <v>1</v>
      </c>
      <c r="AB29" s="238">
        <v>7</v>
      </c>
      <c r="AC29" s="238">
        <v>7</v>
      </c>
      <c r="AZ29" s="238">
        <v>2</v>
      </c>
      <c r="BA29" s="238">
        <f>IF(AZ29=1,G29,0)</f>
        <v>0</v>
      </c>
      <c r="BB29" s="238">
        <f>IF(AZ29=2,G29,0)</f>
        <v>0</v>
      </c>
      <c r="BC29" s="238">
        <f>IF(AZ29=3,G29,0)</f>
        <v>0</v>
      </c>
      <c r="BD29" s="238">
        <f>IF(AZ29=4,G29,0)</f>
        <v>0</v>
      </c>
      <c r="BE29" s="238">
        <f>IF(AZ29=5,G29,0)</f>
        <v>0</v>
      </c>
      <c r="CA29" s="273">
        <v>1</v>
      </c>
      <c r="CB29" s="273">
        <v>7</v>
      </c>
    </row>
    <row r="30" spans="1:80" ht="22.5">
      <c r="A30" s="265">
        <v>10</v>
      </c>
      <c r="B30" s="266" t="s">
        <v>152</v>
      </c>
      <c r="C30" s="267" t="s">
        <v>153</v>
      </c>
      <c r="D30" s="268" t="s">
        <v>151</v>
      </c>
      <c r="E30" s="269">
        <v>3.2</v>
      </c>
      <c r="F30" s="269"/>
      <c r="G30" s="270">
        <f>E30*F30</f>
        <v>0</v>
      </c>
      <c r="H30" s="271">
        <v>4.6999999999997001E-4</v>
      </c>
      <c r="I30" s="272">
        <f>E30*H30</f>
        <v>1.5039999999999041E-3</v>
      </c>
      <c r="J30" s="271">
        <v>0</v>
      </c>
      <c r="K30" s="272">
        <f>E30*J30</f>
        <v>0</v>
      </c>
      <c r="O30" s="264">
        <v>2</v>
      </c>
      <c r="AA30" s="238">
        <v>1</v>
      </c>
      <c r="AB30" s="238">
        <v>7</v>
      </c>
      <c r="AC30" s="238">
        <v>7</v>
      </c>
      <c r="AZ30" s="238">
        <v>2</v>
      </c>
      <c r="BA30" s="238">
        <f>IF(AZ30=1,G30,0)</f>
        <v>0</v>
      </c>
      <c r="BB30" s="238">
        <f>IF(AZ30=2,G30,0)</f>
        <v>0</v>
      </c>
      <c r="BC30" s="238">
        <f>IF(AZ30=3,G30,0)</f>
        <v>0</v>
      </c>
      <c r="BD30" s="238">
        <f>IF(AZ30=4,G30,0)</f>
        <v>0</v>
      </c>
      <c r="BE30" s="238">
        <f>IF(AZ30=5,G30,0)</f>
        <v>0</v>
      </c>
      <c r="CA30" s="273">
        <v>1</v>
      </c>
      <c r="CB30" s="273">
        <v>7</v>
      </c>
    </row>
    <row r="31" spans="1:80" ht="22.5">
      <c r="A31" s="265">
        <v>11</v>
      </c>
      <c r="B31" s="266" t="s">
        <v>154</v>
      </c>
      <c r="C31" s="267" t="s">
        <v>155</v>
      </c>
      <c r="D31" s="268" t="s">
        <v>151</v>
      </c>
      <c r="E31" s="269">
        <v>1.5</v>
      </c>
      <c r="F31" s="269"/>
      <c r="G31" s="270">
        <f>E31*F31</f>
        <v>0</v>
      </c>
      <c r="H31" s="271">
        <v>1.5199999999992999E-3</v>
      </c>
      <c r="I31" s="272">
        <f>E31*H31</f>
        <v>2.27999999999895E-3</v>
      </c>
      <c r="J31" s="271">
        <v>0</v>
      </c>
      <c r="K31" s="272">
        <f>E31*J31</f>
        <v>0</v>
      </c>
      <c r="O31" s="264">
        <v>2</v>
      </c>
      <c r="AA31" s="238">
        <v>1</v>
      </c>
      <c r="AB31" s="238">
        <v>7</v>
      </c>
      <c r="AC31" s="238">
        <v>7</v>
      </c>
      <c r="AZ31" s="238">
        <v>2</v>
      </c>
      <c r="BA31" s="238">
        <f>IF(AZ31=1,G31,0)</f>
        <v>0</v>
      </c>
      <c r="BB31" s="238">
        <f>IF(AZ31=2,G31,0)</f>
        <v>0</v>
      </c>
      <c r="BC31" s="238">
        <f>IF(AZ31=3,G31,0)</f>
        <v>0</v>
      </c>
      <c r="BD31" s="238">
        <f>IF(AZ31=4,G31,0)</f>
        <v>0</v>
      </c>
      <c r="BE31" s="238">
        <f>IF(AZ31=5,G31,0)</f>
        <v>0</v>
      </c>
      <c r="CA31" s="273">
        <v>1</v>
      </c>
      <c r="CB31" s="273">
        <v>7</v>
      </c>
    </row>
    <row r="32" spans="1:80" ht="22.5">
      <c r="A32" s="265">
        <v>12</v>
      </c>
      <c r="B32" s="266" t="s">
        <v>156</v>
      </c>
      <c r="C32" s="267" t="s">
        <v>157</v>
      </c>
      <c r="D32" s="268" t="s">
        <v>151</v>
      </c>
      <c r="E32" s="269">
        <v>2.5</v>
      </c>
      <c r="F32" s="269"/>
      <c r="G32" s="270">
        <f>E32*F32</f>
        <v>0</v>
      </c>
      <c r="H32" s="271">
        <v>7.7999999999978098E-4</v>
      </c>
      <c r="I32" s="272">
        <f>E32*H32</f>
        <v>1.9499999999994524E-3</v>
      </c>
      <c r="J32" s="271">
        <v>0</v>
      </c>
      <c r="K32" s="272">
        <f>E32*J32</f>
        <v>0</v>
      </c>
      <c r="O32" s="264">
        <v>2</v>
      </c>
      <c r="AA32" s="238">
        <v>1</v>
      </c>
      <c r="AB32" s="238">
        <v>0</v>
      </c>
      <c r="AC32" s="238">
        <v>0</v>
      </c>
      <c r="AZ32" s="238">
        <v>2</v>
      </c>
      <c r="BA32" s="238">
        <f>IF(AZ32=1,G32,0)</f>
        <v>0</v>
      </c>
      <c r="BB32" s="238">
        <f>IF(AZ32=2,G32,0)</f>
        <v>0</v>
      </c>
      <c r="BC32" s="238">
        <f>IF(AZ32=3,G32,0)</f>
        <v>0</v>
      </c>
      <c r="BD32" s="238">
        <f>IF(AZ32=4,G32,0)</f>
        <v>0</v>
      </c>
      <c r="BE32" s="238">
        <f>IF(AZ32=5,G32,0)</f>
        <v>0</v>
      </c>
      <c r="CA32" s="273">
        <v>1</v>
      </c>
      <c r="CB32" s="273">
        <v>0</v>
      </c>
    </row>
    <row r="33" spans="1:80">
      <c r="A33" s="274"/>
      <c r="B33" s="275"/>
      <c r="C33" s="332" t="s">
        <v>158</v>
      </c>
      <c r="D33" s="333"/>
      <c r="E33" s="333"/>
      <c r="F33" s="333"/>
      <c r="G33" s="334"/>
      <c r="I33" s="276"/>
      <c r="K33" s="276"/>
      <c r="L33" s="277" t="s">
        <v>158</v>
      </c>
      <c r="O33" s="264">
        <v>3</v>
      </c>
    </row>
    <row r="34" spans="1:80">
      <c r="A34" s="274"/>
      <c r="B34" s="275"/>
      <c r="C34" s="332" t="s">
        <v>159</v>
      </c>
      <c r="D34" s="333"/>
      <c r="E34" s="333"/>
      <c r="F34" s="333"/>
      <c r="G34" s="334"/>
      <c r="I34" s="276"/>
      <c r="K34" s="276"/>
      <c r="L34" s="277" t="s">
        <v>159</v>
      </c>
      <c r="O34" s="264">
        <v>3</v>
      </c>
    </row>
    <row r="35" spans="1:80">
      <c r="A35" s="274"/>
      <c r="B35" s="275"/>
      <c r="C35" s="332" t="s">
        <v>160</v>
      </c>
      <c r="D35" s="333"/>
      <c r="E35" s="333"/>
      <c r="F35" s="333"/>
      <c r="G35" s="334"/>
      <c r="I35" s="276"/>
      <c r="K35" s="276"/>
      <c r="L35" s="277" t="s">
        <v>160</v>
      </c>
      <c r="O35" s="264">
        <v>3</v>
      </c>
    </row>
    <row r="36" spans="1:80">
      <c r="A36" s="274"/>
      <c r="B36" s="275"/>
      <c r="C36" s="332" t="s">
        <v>161</v>
      </c>
      <c r="D36" s="333"/>
      <c r="E36" s="333"/>
      <c r="F36" s="333"/>
      <c r="G36" s="334"/>
      <c r="I36" s="276"/>
      <c r="K36" s="276"/>
      <c r="L36" s="277" t="s">
        <v>161</v>
      </c>
      <c r="O36" s="264">
        <v>3</v>
      </c>
    </row>
    <row r="37" spans="1:80" ht="22.5">
      <c r="A37" s="265">
        <v>13</v>
      </c>
      <c r="B37" s="266" t="s">
        <v>162</v>
      </c>
      <c r="C37" s="267" t="s">
        <v>163</v>
      </c>
      <c r="D37" s="268" t="s">
        <v>151</v>
      </c>
      <c r="E37" s="269">
        <v>2.5</v>
      </c>
      <c r="F37" s="269"/>
      <c r="G37" s="270">
        <f>E37*F37</f>
        <v>0</v>
      </c>
      <c r="H37" s="271">
        <v>1.31000000000014E-3</v>
      </c>
      <c r="I37" s="272">
        <f>E37*H37</f>
        <v>3.2750000000003501E-3</v>
      </c>
      <c r="J37" s="271">
        <v>0</v>
      </c>
      <c r="K37" s="272">
        <f>E37*J37</f>
        <v>0</v>
      </c>
      <c r="O37" s="264">
        <v>2</v>
      </c>
      <c r="AA37" s="238">
        <v>1</v>
      </c>
      <c r="AB37" s="238">
        <v>7</v>
      </c>
      <c r="AC37" s="238">
        <v>7</v>
      </c>
      <c r="AZ37" s="238">
        <v>2</v>
      </c>
      <c r="BA37" s="238">
        <f>IF(AZ37=1,G37,0)</f>
        <v>0</v>
      </c>
      <c r="BB37" s="238">
        <f>IF(AZ37=2,G37,0)</f>
        <v>0</v>
      </c>
      <c r="BC37" s="238">
        <f>IF(AZ37=3,G37,0)</f>
        <v>0</v>
      </c>
      <c r="BD37" s="238">
        <f>IF(AZ37=4,G37,0)</f>
        <v>0</v>
      </c>
      <c r="BE37" s="238">
        <f>IF(AZ37=5,G37,0)</f>
        <v>0</v>
      </c>
      <c r="CA37" s="273">
        <v>1</v>
      </c>
      <c r="CB37" s="273">
        <v>7</v>
      </c>
    </row>
    <row r="38" spans="1:80">
      <c r="A38" s="274"/>
      <c r="B38" s="275"/>
      <c r="C38" s="332" t="s">
        <v>158</v>
      </c>
      <c r="D38" s="333"/>
      <c r="E38" s="333"/>
      <c r="F38" s="333"/>
      <c r="G38" s="334"/>
      <c r="I38" s="276"/>
      <c r="K38" s="276"/>
      <c r="L38" s="277" t="s">
        <v>158</v>
      </c>
      <c r="O38" s="264">
        <v>3</v>
      </c>
    </row>
    <row r="39" spans="1:80">
      <c r="A39" s="274"/>
      <c r="B39" s="275"/>
      <c r="C39" s="332" t="s">
        <v>159</v>
      </c>
      <c r="D39" s="333"/>
      <c r="E39" s="333"/>
      <c r="F39" s="333"/>
      <c r="G39" s="334"/>
      <c r="I39" s="276"/>
      <c r="K39" s="276"/>
      <c r="L39" s="277" t="s">
        <v>159</v>
      </c>
      <c r="O39" s="264">
        <v>3</v>
      </c>
    </row>
    <row r="40" spans="1:80">
      <c r="A40" s="274"/>
      <c r="B40" s="275"/>
      <c r="C40" s="332" t="s">
        <v>160</v>
      </c>
      <c r="D40" s="333"/>
      <c r="E40" s="333"/>
      <c r="F40" s="333"/>
      <c r="G40" s="334"/>
      <c r="I40" s="276"/>
      <c r="K40" s="276"/>
      <c r="L40" s="277" t="s">
        <v>160</v>
      </c>
      <c r="O40" s="264">
        <v>3</v>
      </c>
    </row>
    <row r="41" spans="1:80">
      <c r="A41" s="274"/>
      <c r="B41" s="275"/>
      <c r="C41" s="332" t="s">
        <v>161</v>
      </c>
      <c r="D41" s="333"/>
      <c r="E41" s="333"/>
      <c r="F41" s="333"/>
      <c r="G41" s="334"/>
      <c r="I41" s="276"/>
      <c r="K41" s="276"/>
      <c r="L41" s="277" t="s">
        <v>161</v>
      </c>
      <c r="O41" s="264">
        <v>3</v>
      </c>
    </row>
    <row r="42" spans="1:80">
      <c r="A42" s="265">
        <v>14</v>
      </c>
      <c r="B42" s="266" t="s">
        <v>164</v>
      </c>
      <c r="C42" s="267" t="s">
        <v>165</v>
      </c>
      <c r="D42" s="268" t="s">
        <v>151</v>
      </c>
      <c r="E42" s="269">
        <v>1.5</v>
      </c>
      <c r="F42" s="269"/>
      <c r="G42" s="270">
        <f>E42*F42</f>
        <v>0</v>
      </c>
      <c r="H42" s="271">
        <v>1.3699999999996499E-3</v>
      </c>
      <c r="I42" s="272">
        <f>E42*H42</f>
        <v>2.0549999999994748E-3</v>
      </c>
      <c r="J42" s="271">
        <v>0</v>
      </c>
      <c r="K42" s="272">
        <f>E42*J42</f>
        <v>0</v>
      </c>
      <c r="O42" s="264">
        <v>2</v>
      </c>
      <c r="AA42" s="238">
        <v>1</v>
      </c>
      <c r="AB42" s="238">
        <v>7</v>
      </c>
      <c r="AC42" s="238">
        <v>7</v>
      </c>
      <c r="AZ42" s="238">
        <v>2</v>
      </c>
      <c r="BA42" s="238">
        <f>IF(AZ42=1,G42,0)</f>
        <v>0</v>
      </c>
      <c r="BB42" s="238">
        <f>IF(AZ42=2,G42,0)</f>
        <v>0</v>
      </c>
      <c r="BC42" s="238">
        <f>IF(AZ42=3,G42,0)</f>
        <v>0</v>
      </c>
      <c r="BD42" s="238">
        <f>IF(AZ42=4,G42,0)</f>
        <v>0</v>
      </c>
      <c r="BE42" s="238">
        <f>IF(AZ42=5,G42,0)</f>
        <v>0</v>
      </c>
      <c r="CA42" s="273">
        <v>1</v>
      </c>
      <c r="CB42" s="273">
        <v>7</v>
      </c>
    </row>
    <row r="43" spans="1:80">
      <c r="A43" s="265">
        <v>15</v>
      </c>
      <c r="B43" s="266" t="s">
        <v>166</v>
      </c>
      <c r="C43" s="267" t="s">
        <v>167</v>
      </c>
      <c r="D43" s="268" t="s">
        <v>151</v>
      </c>
      <c r="E43" s="269">
        <v>3.5</v>
      </c>
      <c r="F43" s="269"/>
      <c r="G43" s="270">
        <f>E43*F43</f>
        <v>0</v>
      </c>
      <c r="H43" s="271">
        <v>1.7300000000002301E-3</v>
      </c>
      <c r="I43" s="272">
        <f>E43*H43</f>
        <v>6.0550000000008054E-3</v>
      </c>
      <c r="J43" s="271">
        <v>0</v>
      </c>
      <c r="K43" s="272">
        <f>E43*J43</f>
        <v>0</v>
      </c>
      <c r="O43" s="264">
        <v>2</v>
      </c>
      <c r="AA43" s="238">
        <v>1</v>
      </c>
      <c r="AB43" s="238">
        <v>7</v>
      </c>
      <c r="AC43" s="238">
        <v>7</v>
      </c>
      <c r="AZ43" s="238">
        <v>2</v>
      </c>
      <c r="BA43" s="238">
        <f>IF(AZ43=1,G43,0)</f>
        <v>0</v>
      </c>
      <c r="BB43" s="238">
        <f>IF(AZ43=2,G43,0)</f>
        <v>0</v>
      </c>
      <c r="BC43" s="238">
        <f>IF(AZ43=3,G43,0)</f>
        <v>0</v>
      </c>
      <c r="BD43" s="238">
        <f>IF(AZ43=4,G43,0)</f>
        <v>0</v>
      </c>
      <c r="BE43" s="238">
        <f>IF(AZ43=5,G43,0)</f>
        <v>0</v>
      </c>
      <c r="CA43" s="273">
        <v>1</v>
      </c>
      <c r="CB43" s="273">
        <v>7</v>
      </c>
    </row>
    <row r="44" spans="1:80">
      <c r="A44" s="265">
        <v>16</v>
      </c>
      <c r="B44" s="266" t="s">
        <v>168</v>
      </c>
      <c r="C44" s="267" t="s">
        <v>169</v>
      </c>
      <c r="D44" s="268" t="s">
        <v>151</v>
      </c>
      <c r="E44" s="269">
        <v>14.7</v>
      </c>
      <c r="F44" s="269"/>
      <c r="G44" s="270">
        <f>E44*F44</f>
        <v>0</v>
      </c>
      <c r="H44" s="271">
        <v>0</v>
      </c>
      <c r="I44" s="272">
        <f>E44*H44</f>
        <v>0</v>
      </c>
      <c r="J44" s="271">
        <v>0</v>
      </c>
      <c r="K44" s="272">
        <f>E44*J44</f>
        <v>0</v>
      </c>
      <c r="O44" s="264">
        <v>2</v>
      </c>
      <c r="AA44" s="238">
        <v>1</v>
      </c>
      <c r="AB44" s="238">
        <v>7</v>
      </c>
      <c r="AC44" s="238">
        <v>7</v>
      </c>
      <c r="AZ44" s="238">
        <v>2</v>
      </c>
      <c r="BA44" s="238">
        <f>IF(AZ44=1,G44,0)</f>
        <v>0</v>
      </c>
      <c r="BB44" s="238">
        <f>IF(AZ44=2,G44,0)</f>
        <v>0</v>
      </c>
      <c r="BC44" s="238">
        <f>IF(AZ44=3,G44,0)</f>
        <v>0</v>
      </c>
      <c r="BD44" s="238">
        <f>IF(AZ44=4,G44,0)</f>
        <v>0</v>
      </c>
      <c r="BE44" s="238">
        <f>IF(AZ44=5,G44,0)</f>
        <v>0</v>
      </c>
      <c r="CA44" s="273">
        <v>1</v>
      </c>
      <c r="CB44" s="273">
        <v>7</v>
      </c>
    </row>
    <row r="45" spans="1:80">
      <c r="A45" s="274"/>
      <c r="B45" s="275"/>
      <c r="C45" s="332" t="s">
        <v>170</v>
      </c>
      <c r="D45" s="333"/>
      <c r="E45" s="333"/>
      <c r="F45" s="333"/>
      <c r="G45" s="334"/>
      <c r="I45" s="276"/>
      <c r="K45" s="276"/>
      <c r="L45" s="277" t="s">
        <v>170</v>
      </c>
      <c r="O45" s="264">
        <v>3</v>
      </c>
    </row>
    <row r="46" spans="1:80">
      <c r="A46" s="274"/>
      <c r="B46" s="278"/>
      <c r="C46" s="335" t="s">
        <v>171</v>
      </c>
      <c r="D46" s="336"/>
      <c r="E46" s="279">
        <v>14.7</v>
      </c>
      <c r="F46" s="280"/>
      <c r="G46" s="281"/>
      <c r="H46" s="282"/>
      <c r="I46" s="276"/>
      <c r="J46" s="283"/>
      <c r="K46" s="276"/>
      <c r="M46" s="277" t="s">
        <v>171</v>
      </c>
      <c r="O46" s="264"/>
    </row>
    <row r="47" spans="1:80">
      <c r="A47" s="265">
        <v>17</v>
      </c>
      <c r="B47" s="266" t="s">
        <v>172</v>
      </c>
      <c r="C47" s="267" t="s">
        <v>173</v>
      </c>
      <c r="D47" s="268" t="s">
        <v>174</v>
      </c>
      <c r="E47" s="269">
        <v>1</v>
      </c>
      <c r="F47" s="269"/>
      <c r="G47" s="270">
        <f>E47*F47</f>
        <v>0</v>
      </c>
      <c r="H47" s="271">
        <v>0</v>
      </c>
      <c r="I47" s="272">
        <f>E47*H47</f>
        <v>0</v>
      </c>
      <c r="J47" s="271"/>
      <c r="K47" s="272">
        <f>E47*J47</f>
        <v>0</v>
      </c>
      <c r="O47" s="264">
        <v>2</v>
      </c>
      <c r="AA47" s="238">
        <v>12</v>
      </c>
      <c r="AB47" s="238">
        <v>0</v>
      </c>
      <c r="AC47" s="238">
        <v>28</v>
      </c>
      <c r="AZ47" s="238">
        <v>2</v>
      </c>
      <c r="BA47" s="238">
        <f>IF(AZ47=1,G47,0)</f>
        <v>0</v>
      </c>
      <c r="BB47" s="238">
        <f>IF(AZ47=2,G47,0)</f>
        <v>0</v>
      </c>
      <c r="BC47" s="238">
        <f>IF(AZ47=3,G47,0)</f>
        <v>0</v>
      </c>
      <c r="BD47" s="238">
        <f>IF(AZ47=4,G47,0)</f>
        <v>0</v>
      </c>
      <c r="BE47" s="238">
        <f>IF(AZ47=5,G47,0)</f>
        <v>0</v>
      </c>
      <c r="CA47" s="273">
        <v>12</v>
      </c>
      <c r="CB47" s="273">
        <v>0</v>
      </c>
    </row>
    <row r="48" spans="1:80">
      <c r="A48" s="274"/>
      <c r="B48" s="275"/>
      <c r="C48" s="332" t="s">
        <v>158</v>
      </c>
      <c r="D48" s="333"/>
      <c r="E48" s="333"/>
      <c r="F48" s="333"/>
      <c r="G48" s="334"/>
      <c r="I48" s="276"/>
      <c r="K48" s="276"/>
      <c r="L48" s="277" t="s">
        <v>158</v>
      </c>
      <c r="O48" s="264">
        <v>3</v>
      </c>
    </row>
    <row r="49" spans="1:80">
      <c r="A49" s="274"/>
      <c r="B49" s="275"/>
      <c r="C49" s="332" t="s">
        <v>175</v>
      </c>
      <c r="D49" s="333"/>
      <c r="E49" s="333"/>
      <c r="F49" s="333"/>
      <c r="G49" s="334"/>
      <c r="I49" s="276"/>
      <c r="K49" s="276"/>
      <c r="L49" s="277" t="s">
        <v>175</v>
      </c>
      <c r="O49" s="264">
        <v>3</v>
      </c>
    </row>
    <row r="50" spans="1:80">
      <c r="A50" s="265">
        <v>18</v>
      </c>
      <c r="B50" s="266" t="s">
        <v>176</v>
      </c>
      <c r="C50" s="267" t="s">
        <v>177</v>
      </c>
      <c r="D50" s="268" t="s">
        <v>135</v>
      </c>
      <c r="E50" s="269">
        <v>2</v>
      </c>
      <c r="F50" s="269"/>
      <c r="G50" s="270">
        <f>E50*F50</f>
        <v>0</v>
      </c>
      <c r="H50" s="271">
        <v>4.9000000000010103E-4</v>
      </c>
      <c r="I50" s="272">
        <f>E50*H50</f>
        <v>9.8000000000020206E-4</v>
      </c>
      <c r="J50" s="271"/>
      <c r="K50" s="272">
        <f>E50*J50</f>
        <v>0</v>
      </c>
      <c r="O50" s="264">
        <v>2</v>
      </c>
      <c r="AA50" s="238">
        <v>12</v>
      </c>
      <c r="AB50" s="238">
        <v>0</v>
      </c>
      <c r="AC50" s="238">
        <v>29</v>
      </c>
      <c r="AZ50" s="238">
        <v>2</v>
      </c>
      <c r="BA50" s="238">
        <f>IF(AZ50=1,G50,0)</f>
        <v>0</v>
      </c>
      <c r="BB50" s="238">
        <f>IF(AZ50=2,G50,0)</f>
        <v>0</v>
      </c>
      <c r="BC50" s="238">
        <f>IF(AZ50=3,G50,0)</f>
        <v>0</v>
      </c>
      <c r="BD50" s="238">
        <f>IF(AZ50=4,G50,0)</f>
        <v>0</v>
      </c>
      <c r="BE50" s="238">
        <f>IF(AZ50=5,G50,0)</f>
        <v>0</v>
      </c>
      <c r="CA50" s="273">
        <v>12</v>
      </c>
      <c r="CB50" s="273">
        <v>0</v>
      </c>
    </row>
    <row r="51" spans="1:80" ht="22.5">
      <c r="A51" s="274"/>
      <c r="B51" s="275"/>
      <c r="C51" s="332" t="s">
        <v>178</v>
      </c>
      <c r="D51" s="333"/>
      <c r="E51" s="333"/>
      <c r="F51" s="333"/>
      <c r="G51" s="334"/>
      <c r="I51" s="276"/>
      <c r="K51" s="276"/>
      <c r="L51" s="277" t="s">
        <v>178</v>
      </c>
      <c r="O51" s="264">
        <v>3</v>
      </c>
    </row>
    <row r="52" spans="1:80">
      <c r="A52" s="274"/>
      <c r="B52" s="275"/>
      <c r="C52" s="332"/>
      <c r="D52" s="333"/>
      <c r="E52" s="333"/>
      <c r="F52" s="333"/>
      <c r="G52" s="334"/>
      <c r="I52" s="276"/>
      <c r="K52" s="276"/>
      <c r="L52" s="277"/>
      <c r="O52" s="264">
        <v>3</v>
      </c>
    </row>
    <row r="53" spans="1:80" ht="22.5">
      <c r="A53" s="274"/>
      <c r="B53" s="275"/>
      <c r="C53" s="332" t="s">
        <v>179</v>
      </c>
      <c r="D53" s="333"/>
      <c r="E53" s="333"/>
      <c r="F53" s="333"/>
      <c r="G53" s="334"/>
      <c r="I53" s="276"/>
      <c r="K53" s="276"/>
      <c r="L53" s="277" t="s">
        <v>179</v>
      </c>
      <c r="O53" s="264">
        <v>3</v>
      </c>
    </row>
    <row r="54" spans="1:80">
      <c r="A54" s="274"/>
      <c r="B54" s="275"/>
      <c r="C54" s="332"/>
      <c r="D54" s="333"/>
      <c r="E54" s="333"/>
      <c r="F54" s="333"/>
      <c r="G54" s="334"/>
      <c r="I54" s="276"/>
      <c r="K54" s="276"/>
      <c r="L54" s="277"/>
      <c r="O54" s="264">
        <v>3</v>
      </c>
    </row>
    <row r="55" spans="1:80">
      <c r="A55" s="265">
        <v>19</v>
      </c>
      <c r="B55" s="266" t="s">
        <v>180</v>
      </c>
      <c r="C55" s="267" t="s">
        <v>181</v>
      </c>
      <c r="D55" s="268" t="s">
        <v>145</v>
      </c>
      <c r="E55" s="269">
        <v>1.8098999999999199E-2</v>
      </c>
      <c r="F55" s="269"/>
      <c r="G55" s="270">
        <f>E55*F55</f>
        <v>0</v>
      </c>
      <c r="H55" s="271">
        <v>0</v>
      </c>
      <c r="I55" s="272">
        <f>E55*H55</f>
        <v>0</v>
      </c>
      <c r="J55" s="271"/>
      <c r="K55" s="272">
        <f>E55*J55</f>
        <v>0</v>
      </c>
      <c r="O55" s="264">
        <v>2</v>
      </c>
      <c r="AA55" s="238">
        <v>7</v>
      </c>
      <c r="AB55" s="238">
        <v>1001</v>
      </c>
      <c r="AC55" s="238">
        <v>5</v>
      </c>
      <c r="AZ55" s="238">
        <v>2</v>
      </c>
      <c r="BA55" s="238">
        <f>IF(AZ55=1,G55,0)</f>
        <v>0</v>
      </c>
      <c r="BB55" s="238">
        <f>IF(AZ55=2,G55,0)</f>
        <v>0</v>
      </c>
      <c r="BC55" s="238">
        <f>IF(AZ55=3,G55,0)</f>
        <v>0</v>
      </c>
      <c r="BD55" s="238">
        <f>IF(AZ55=4,G55,0)</f>
        <v>0</v>
      </c>
      <c r="BE55" s="238">
        <f>IF(AZ55=5,G55,0)</f>
        <v>0</v>
      </c>
      <c r="CA55" s="273">
        <v>7</v>
      </c>
      <c r="CB55" s="273">
        <v>1001</v>
      </c>
    </row>
    <row r="56" spans="1:80">
      <c r="A56" s="265">
        <v>20</v>
      </c>
      <c r="B56" s="266" t="s">
        <v>182</v>
      </c>
      <c r="C56" s="267" t="s">
        <v>183</v>
      </c>
      <c r="D56" s="268" t="s">
        <v>184</v>
      </c>
      <c r="E56" s="269">
        <v>2.5</v>
      </c>
      <c r="F56" s="269"/>
      <c r="G56" s="270">
        <f>E56*F56</f>
        <v>0</v>
      </c>
      <c r="H56" s="271">
        <v>0</v>
      </c>
      <c r="I56" s="272">
        <f>E56*H56</f>
        <v>0</v>
      </c>
      <c r="J56" s="271"/>
      <c r="K56" s="272">
        <f>E56*J56</f>
        <v>0</v>
      </c>
      <c r="O56" s="264">
        <v>2</v>
      </c>
      <c r="AA56" s="238">
        <v>10</v>
      </c>
      <c r="AB56" s="238">
        <v>0</v>
      </c>
      <c r="AC56" s="238">
        <v>8</v>
      </c>
      <c r="AZ56" s="238">
        <v>5</v>
      </c>
      <c r="BA56" s="238">
        <f>IF(AZ56=1,G56,0)</f>
        <v>0</v>
      </c>
      <c r="BB56" s="238">
        <f>IF(AZ56=2,G56,0)</f>
        <v>0</v>
      </c>
      <c r="BC56" s="238">
        <f>IF(AZ56=3,G56,0)</f>
        <v>0</v>
      </c>
      <c r="BD56" s="238">
        <f>IF(AZ56=4,G56,0)</f>
        <v>0</v>
      </c>
      <c r="BE56" s="238">
        <f>IF(AZ56=5,G56,0)</f>
        <v>0</v>
      </c>
      <c r="CA56" s="273">
        <v>10</v>
      </c>
      <c r="CB56" s="273">
        <v>0</v>
      </c>
    </row>
    <row r="57" spans="1:80">
      <c r="A57" s="284"/>
      <c r="B57" s="285" t="s">
        <v>102</v>
      </c>
      <c r="C57" s="286" t="s">
        <v>148</v>
      </c>
      <c r="D57" s="287"/>
      <c r="E57" s="288"/>
      <c r="F57" s="289"/>
      <c r="G57" s="290">
        <f>SUM(G28:G56)</f>
        <v>0</v>
      </c>
      <c r="H57" s="291"/>
      <c r="I57" s="292">
        <f>SUM(I28:I56)</f>
        <v>1.809899999999914E-2</v>
      </c>
      <c r="J57" s="291"/>
      <c r="K57" s="292">
        <f>SUM(K28:K56)</f>
        <v>-2.9699999999994751E-2</v>
      </c>
      <c r="O57" s="264">
        <v>4</v>
      </c>
      <c r="BA57" s="293">
        <f>SUM(BA28:BA56)</f>
        <v>0</v>
      </c>
      <c r="BB57" s="293">
        <f>SUM(BB28:BB56)</f>
        <v>0</v>
      </c>
      <c r="BC57" s="293">
        <f>SUM(BC28:BC56)</f>
        <v>0</v>
      </c>
      <c r="BD57" s="293">
        <f>SUM(BD28:BD56)</f>
        <v>0</v>
      </c>
      <c r="BE57" s="293">
        <f>SUM(BE28:BE56)</f>
        <v>0</v>
      </c>
    </row>
    <row r="58" spans="1:80">
      <c r="A58" s="254" t="s">
        <v>100</v>
      </c>
      <c r="B58" s="255" t="s">
        <v>185</v>
      </c>
      <c r="C58" s="256" t="s">
        <v>186</v>
      </c>
      <c r="D58" s="257"/>
      <c r="E58" s="258"/>
      <c r="F58" s="258"/>
      <c r="G58" s="259"/>
      <c r="H58" s="260"/>
      <c r="I58" s="261"/>
      <c r="J58" s="262"/>
      <c r="K58" s="263"/>
      <c r="O58" s="264">
        <v>1</v>
      </c>
    </row>
    <row r="59" spans="1:80" ht="22.5">
      <c r="A59" s="265">
        <v>21</v>
      </c>
      <c r="B59" s="266" t="s">
        <v>188</v>
      </c>
      <c r="C59" s="267" t="s">
        <v>189</v>
      </c>
      <c r="D59" s="268" t="s">
        <v>151</v>
      </c>
      <c r="E59" s="269">
        <v>5.5</v>
      </c>
      <c r="F59" s="269"/>
      <c r="G59" s="270">
        <f>E59*F59</f>
        <v>0</v>
      </c>
      <c r="H59" s="271">
        <v>3.92000000000081E-3</v>
      </c>
      <c r="I59" s="272">
        <f>E59*H59</f>
        <v>2.1560000000004454E-2</v>
      </c>
      <c r="J59" s="271">
        <v>0</v>
      </c>
      <c r="K59" s="272">
        <f>E59*J59</f>
        <v>0</v>
      </c>
      <c r="O59" s="264">
        <v>2</v>
      </c>
      <c r="AA59" s="238">
        <v>1</v>
      </c>
      <c r="AB59" s="238">
        <v>0</v>
      </c>
      <c r="AC59" s="238">
        <v>0</v>
      </c>
      <c r="AZ59" s="238">
        <v>2</v>
      </c>
      <c r="BA59" s="238">
        <f>IF(AZ59=1,G59,0)</f>
        <v>0</v>
      </c>
      <c r="BB59" s="238">
        <f>IF(AZ59=2,G59,0)</f>
        <v>0</v>
      </c>
      <c r="BC59" s="238">
        <f>IF(AZ59=3,G59,0)</f>
        <v>0</v>
      </c>
      <c r="BD59" s="238">
        <f>IF(AZ59=4,G59,0)</f>
        <v>0</v>
      </c>
      <c r="BE59" s="238">
        <f>IF(AZ59=5,G59,0)</f>
        <v>0</v>
      </c>
      <c r="CA59" s="273">
        <v>1</v>
      </c>
      <c r="CB59" s="273">
        <v>0</v>
      </c>
    </row>
    <row r="60" spans="1:80">
      <c r="A60" s="274"/>
      <c r="B60" s="275"/>
      <c r="C60" s="332"/>
      <c r="D60" s="333"/>
      <c r="E60" s="333"/>
      <c r="F60" s="333"/>
      <c r="G60" s="334"/>
      <c r="I60" s="276"/>
      <c r="K60" s="276"/>
      <c r="L60" s="277"/>
      <c r="O60" s="264">
        <v>3</v>
      </c>
    </row>
    <row r="61" spans="1:80" ht="22.5">
      <c r="A61" s="265">
        <v>22</v>
      </c>
      <c r="B61" s="266" t="s">
        <v>190</v>
      </c>
      <c r="C61" s="267" t="s">
        <v>191</v>
      </c>
      <c r="D61" s="268" t="s">
        <v>151</v>
      </c>
      <c r="E61" s="269">
        <v>8</v>
      </c>
      <c r="F61" s="269"/>
      <c r="G61" s="270">
        <f>E61*F61</f>
        <v>0</v>
      </c>
      <c r="H61" s="271">
        <v>3.9799999999985403E-3</v>
      </c>
      <c r="I61" s="272">
        <f>E61*H61</f>
        <v>3.1839999999988322E-2</v>
      </c>
      <c r="J61" s="271">
        <v>0</v>
      </c>
      <c r="K61" s="272">
        <f>E61*J61</f>
        <v>0</v>
      </c>
      <c r="O61" s="264">
        <v>2</v>
      </c>
      <c r="AA61" s="238">
        <v>1</v>
      </c>
      <c r="AB61" s="238">
        <v>7</v>
      </c>
      <c r="AC61" s="238">
        <v>7</v>
      </c>
      <c r="AZ61" s="238">
        <v>2</v>
      </c>
      <c r="BA61" s="238">
        <f>IF(AZ61=1,G61,0)</f>
        <v>0</v>
      </c>
      <c r="BB61" s="238">
        <f>IF(AZ61=2,G61,0)</f>
        <v>0</v>
      </c>
      <c r="BC61" s="238">
        <f>IF(AZ61=3,G61,0)</f>
        <v>0</v>
      </c>
      <c r="BD61" s="238">
        <f>IF(AZ61=4,G61,0)</f>
        <v>0</v>
      </c>
      <c r="BE61" s="238">
        <f>IF(AZ61=5,G61,0)</f>
        <v>0</v>
      </c>
      <c r="CA61" s="273">
        <v>1</v>
      </c>
      <c r="CB61" s="273">
        <v>7</v>
      </c>
    </row>
    <row r="62" spans="1:80">
      <c r="A62" s="274"/>
      <c r="B62" s="275"/>
      <c r="C62" s="332"/>
      <c r="D62" s="333"/>
      <c r="E62" s="333"/>
      <c r="F62" s="333"/>
      <c r="G62" s="334"/>
      <c r="I62" s="276"/>
      <c r="K62" s="276"/>
      <c r="L62" s="277"/>
      <c r="O62" s="264">
        <v>3</v>
      </c>
    </row>
    <row r="63" spans="1:80" ht="22.5">
      <c r="A63" s="265">
        <v>23</v>
      </c>
      <c r="B63" s="266" t="s">
        <v>192</v>
      </c>
      <c r="C63" s="267" t="s">
        <v>193</v>
      </c>
      <c r="D63" s="268" t="s">
        <v>151</v>
      </c>
      <c r="E63" s="269">
        <v>8</v>
      </c>
      <c r="F63" s="269"/>
      <c r="G63" s="270">
        <f>E63*F63</f>
        <v>0</v>
      </c>
      <c r="H63" s="271">
        <v>4.0100000000009598E-3</v>
      </c>
      <c r="I63" s="272">
        <f>E63*H63</f>
        <v>3.2080000000007679E-2</v>
      </c>
      <c r="J63" s="271">
        <v>0</v>
      </c>
      <c r="K63" s="272">
        <f>E63*J63</f>
        <v>0</v>
      </c>
      <c r="O63" s="264">
        <v>2</v>
      </c>
      <c r="AA63" s="238">
        <v>1</v>
      </c>
      <c r="AB63" s="238">
        <v>7</v>
      </c>
      <c r="AC63" s="238">
        <v>7</v>
      </c>
      <c r="AZ63" s="238">
        <v>2</v>
      </c>
      <c r="BA63" s="238">
        <f>IF(AZ63=1,G63,0)</f>
        <v>0</v>
      </c>
      <c r="BB63" s="238">
        <f>IF(AZ63=2,G63,0)</f>
        <v>0</v>
      </c>
      <c r="BC63" s="238">
        <f>IF(AZ63=3,G63,0)</f>
        <v>0</v>
      </c>
      <c r="BD63" s="238">
        <f>IF(AZ63=4,G63,0)</f>
        <v>0</v>
      </c>
      <c r="BE63" s="238">
        <f>IF(AZ63=5,G63,0)</f>
        <v>0</v>
      </c>
      <c r="CA63" s="273">
        <v>1</v>
      </c>
      <c r="CB63" s="273">
        <v>7</v>
      </c>
    </row>
    <row r="64" spans="1:80">
      <c r="A64" s="274"/>
      <c r="B64" s="275"/>
      <c r="C64" s="332"/>
      <c r="D64" s="333"/>
      <c r="E64" s="333"/>
      <c r="F64" s="333"/>
      <c r="G64" s="334"/>
      <c r="I64" s="276"/>
      <c r="K64" s="276"/>
      <c r="L64" s="277"/>
      <c r="O64" s="264">
        <v>3</v>
      </c>
    </row>
    <row r="65" spans="1:80" ht="22.5">
      <c r="A65" s="265">
        <v>24</v>
      </c>
      <c r="B65" s="266" t="s">
        <v>194</v>
      </c>
      <c r="C65" s="267" t="s">
        <v>195</v>
      </c>
      <c r="D65" s="268" t="s">
        <v>151</v>
      </c>
      <c r="E65" s="269">
        <v>5.5</v>
      </c>
      <c r="F65" s="269"/>
      <c r="G65" s="270">
        <f>E65*F65</f>
        <v>0</v>
      </c>
      <c r="H65" s="271">
        <v>3.00000000000022E-5</v>
      </c>
      <c r="I65" s="272">
        <f>E65*H65</f>
        <v>1.6500000000001209E-4</v>
      </c>
      <c r="J65" s="271">
        <v>0</v>
      </c>
      <c r="K65" s="272">
        <f>E65*J65</f>
        <v>0</v>
      </c>
      <c r="O65" s="264">
        <v>2</v>
      </c>
      <c r="AA65" s="238">
        <v>1</v>
      </c>
      <c r="AB65" s="238">
        <v>7</v>
      </c>
      <c r="AC65" s="238">
        <v>7</v>
      </c>
      <c r="AZ65" s="238">
        <v>2</v>
      </c>
      <c r="BA65" s="238">
        <f>IF(AZ65=1,G65,0)</f>
        <v>0</v>
      </c>
      <c r="BB65" s="238">
        <f>IF(AZ65=2,G65,0)</f>
        <v>0</v>
      </c>
      <c r="BC65" s="238">
        <f>IF(AZ65=3,G65,0)</f>
        <v>0</v>
      </c>
      <c r="BD65" s="238">
        <f>IF(AZ65=4,G65,0)</f>
        <v>0</v>
      </c>
      <c r="BE65" s="238">
        <f>IF(AZ65=5,G65,0)</f>
        <v>0</v>
      </c>
      <c r="CA65" s="273">
        <v>1</v>
      </c>
      <c r="CB65" s="273">
        <v>7</v>
      </c>
    </row>
    <row r="66" spans="1:80">
      <c r="A66" s="274"/>
      <c r="B66" s="275"/>
      <c r="C66" s="332" t="s">
        <v>196</v>
      </c>
      <c r="D66" s="333"/>
      <c r="E66" s="333"/>
      <c r="F66" s="333"/>
      <c r="G66" s="334"/>
      <c r="I66" s="276"/>
      <c r="K66" s="276"/>
      <c r="L66" s="277" t="s">
        <v>196</v>
      </c>
      <c r="O66" s="264">
        <v>3</v>
      </c>
    </row>
    <row r="67" spans="1:80" ht="22.5">
      <c r="A67" s="265">
        <v>25</v>
      </c>
      <c r="B67" s="266" t="s">
        <v>197</v>
      </c>
      <c r="C67" s="267" t="s">
        <v>198</v>
      </c>
      <c r="D67" s="268" t="s">
        <v>151</v>
      </c>
      <c r="E67" s="269">
        <v>8</v>
      </c>
      <c r="F67" s="269"/>
      <c r="G67" s="270">
        <f>E67*F67</f>
        <v>0</v>
      </c>
      <c r="H67" s="271">
        <v>3.9999999999984499E-5</v>
      </c>
      <c r="I67" s="272">
        <f>E67*H67</f>
        <v>3.1999999999987599E-4</v>
      </c>
      <c r="J67" s="271">
        <v>0</v>
      </c>
      <c r="K67" s="272">
        <f>E67*J67</f>
        <v>0</v>
      </c>
      <c r="O67" s="264">
        <v>2</v>
      </c>
      <c r="AA67" s="238">
        <v>1</v>
      </c>
      <c r="AB67" s="238">
        <v>7</v>
      </c>
      <c r="AC67" s="238">
        <v>7</v>
      </c>
      <c r="AZ67" s="238">
        <v>2</v>
      </c>
      <c r="BA67" s="238">
        <f>IF(AZ67=1,G67,0)</f>
        <v>0</v>
      </c>
      <c r="BB67" s="238">
        <f>IF(AZ67=2,G67,0)</f>
        <v>0</v>
      </c>
      <c r="BC67" s="238">
        <f>IF(AZ67=3,G67,0)</f>
        <v>0</v>
      </c>
      <c r="BD67" s="238">
        <f>IF(AZ67=4,G67,0)</f>
        <v>0</v>
      </c>
      <c r="BE67" s="238">
        <f>IF(AZ67=5,G67,0)</f>
        <v>0</v>
      </c>
      <c r="CA67" s="273">
        <v>1</v>
      </c>
      <c r="CB67" s="273">
        <v>7</v>
      </c>
    </row>
    <row r="68" spans="1:80">
      <c r="A68" s="274"/>
      <c r="B68" s="275"/>
      <c r="C68" s="332" t="s">
        <v>196</v>
      </c>
      <c r="D68" s="333"/>
      <c r="E68" s="333"/>
      <c r="F68" s="333"/>
      <c r="G68" s="334"/>
      <c r="I68" s="276"/>
      <c r="K68" s="276"/>
      <c r="L68" s="277" t="s">
        <v>196</v>
      </c>
      <c r="O68" s="264">
        <v>3</v>
      </c>
    </row>
    <row r="69" spans="1:80" ht="22.5">
      <c r="A69" s="265">
        <v>26</v>
      </c>
      <c r="B69" s="266" t="s">
        <v>199</v>
      </c>
      <c r="C69" s="267" t="s">
        <v>200</v>
      </c>
      <c r="D69" s="268" t="s">
        <v>151</v>
      </c>
      <c r="E69" s="269">
        <v>8</v>
      </c>
      <c r="F69" s="269"/>
      <c r="G69" s="270">
        <f>E69*F69</f>
        <v>0</v>
      </c>
      <c r="H69" s="271">
        <v>6.0000000000004501E-5</v>
      </c>
      <c r="I69" s="272">
        <f>E69*H69</f>
        <v>4.8000000000003601E-4</v>
      </c>
      <c r="J69" s="271">
        <v>0</v>
      </c>
      <c r="K69" s="272">
        <f>E69*J69</f>
        <v>0</v>
      </c>
      <c r="O69" s="264">
        <v>2</v>
      </c>
      <c r="AA69" s="238">
        <v>1</v>
      </c>
      <c r="AB69" s="238">
        <v>7</v>
      </c>
      <c r="AC69" s="238">
        <v>7</v>
      </c>
      <c r="AZ69" s="238">
        <v>2</v>
      </c>
      <c r="BA69" s="238">
        <f>IF(AZ69=1,G69,0)</f>
        <v>0</v>
      </c>
      <c r="BB69" s="238">
        <f>IF(AZ69=2,G69,0)</f>
        <v>0</v>
      </c>
      <c r="BC69" s="238">
        <f>IF(AZ69=3,G69,0)</f>
        <v>0</v>
      </c>
      <c r="BD69" s="238">
        <f>IF(AZ69=4,G69,0)</f>
        <v>0</v>
      </c>
      <c r="BE69" s="238">
        <f>IF(AZ69=5,G69,0)</f>
        <v>0</v>
      </c>
      <c r="CA69" s="273">
        <v>1</v>
      </c>
      <c r="CB69" s="273">
        <v>7</v>
      </c>
    </row>
    <row r="70" spans="1:80">
      <c r="A70" s="274"/>
      <c r="B70" s="275"/>
      <c r="C70" s="332" t="s">
        <v>196</v>
      </c>
      <c r="D70" s="333"/>
      <c r="E70" s="333"/>
      <c r="F70" s="333"/>
      <c r="G70" s="334"/>
      <c r="I70" s="276"/>
      <c r="K70" s="276"/>
      <c r="L70" s="277" t="s">
        <v>196</v>
      </c>
      <c r="O70" s="264">
        <v>3</v>
      </c>
    </row>
    <row r="71" spans="1:80">
      <c r="A71" s="265">
        <v>27</v>
      </c>
      <c r="B71" s="266" t="s">
        <v>201</v>
      </c>
      <c r="C71" s="267" t="s">
        <v>202</v>
      </c>
      <c r="D71" s="268" t="s">
        <v>135</v>
      </c>
      <c r="E71" s="269">
        <v>2</v>
      </c>
      <c r="F71" s="269"/>
      <c r="G71" s="270">
        <f>E71*F71</f>
        <v>0</v>
      </c>
      <c r="H71" s="271">
        <v>1.99999999999978E-4</v>
      </c>
      <c r="I71" s="272">
        <f>E71*H71</f>
        <v>3.99999999999956E-4</v>
      </c>
      <c r="J71" s="271">
        <v>0</v>
      </c>
      <c r="K71" s="272">
        <f>E71*J71</f>
        <v>0</v>
      </c>
      <c r="O71" s="264">
        <v>2</v>
      </c>
      <c r="AA71" s="238">
        <v>1</v>
      </c>
      <c r="AB71" s="238">
        <v>7</v>
      </c>
      <c r="AC71" s="238">
        <v>7</v>
      </c>
      <c r="AZ71" s="238">
        <v>2</v>
      </c>
      <c r="BA71" s="238">
        <f>IF(AZ71=1,G71,0)</f>
        <v>0</v>
      </c>
      <c r="BB71" s="238">
        <f>IF(AZ71=2,G71,0)</f>
        <v>0</v>
      </c>
      <c r="BC71" s="238">
        <f>IF(AZ71=3,G71,0)</f>
        <v>0</v>
      </c>
      <c r="BD71" s="238">
        <f>IF(AZ71=4,G71,0)</f>
        <v>0</v>
      </c>
      <c r="BE71" s="238">
        <f>IF(AZ71=5,G71,0)</f>
        <v>0</v>
      </c>
      <c r="CA71" s="273">
        <v>1</v>
      </c>
      <c r="CB71" s="273">
        <v>7</v>
      </c>
    </row>
    <row r="72" spans="1:80">
      <c r="A72" s="265">
        <v>28</v>
      </c>
      <c r="B72" s="266" t="s">
        <v>203</v>
      </c>
      <c r="C72" s="267" t="s">
        <v>204</v>
      </c>
      <c r="D72" s="268" t="s">
        <v>151</v>
      </c>
      <c r="E72" s="269">
        <v>21.5</v>
      </c>
      <c r="F72" s="269"/>
      <c r="G72" s="270">
        <f>E72*F72</f>
        <v>0</v>
      </c>
      <c r="H72" s="271">
        <v>0</v>
      </c>
      <c r="I72" s="272">
        <f>E72*H72</f>
        <v>0</v>
      </c>
      <c r="J72" s="271">
        <v>0</v>
      </c>
      <c r="K72" s="272">
        <f>E72*J72</f>
        <v>0</v>
      </c>
      <c r="O72" s="264">
        <v>2</v>
      </c>
      <c r="AA72" s="238">
        <v>1</v>
      </c>
      <c r="AB72" s="238">
        <v>7</v>
      </c>
      <c r="AC72" s="238">
        <v>7</v>
      </c>
      <c r="AZ72" s="238">
        <v>2</v>
      </c>
      <c r="BA72" s="238">
        <f>IF(AZ72=1,G72,0)</f>
        <v>0</v>
      </c>
      <c r="BB72" s="238">
        <f>IF(AZ72=2,G72,0)</f>
        <v>0</v>
      </c>
      <c r="BC72" s="238">
        <f>IF(AZ72=3,G72,0)</f>
        <v>0</v>
      </c>
      <c r="BD72" s="238">
        <f>IF(AZ72=4,G72,0)</f>
        <v>0</v>
      </c>
      <c r="BE72" s="238">
        <f>IF(AZ72=5,G72,0)</f>
        <v>0</v>
      </c>
      <c r="CA72" s="273">
        <v>1</v>
      </c>
      <c r="CB72" s="273">
        <v>7</v>
      </c>
    </row>
    <row r="73" spans="1:80">
      <c r="A73" s="274"/>
      <c r="B73" s="278"/>
      <c r="C73" s="335" t="s">
        <v>205</v>
      </c>
      <c r="D73" s="336"/>
      <c r="E73" s="279">
        <v>21.5</v>
      </c>
      <c r="F73" s="280"/>
      <c r="G73" s="281"/>
      <c r="H73" s="282"/>
      <c r="I73" s="276"/>
      <c r="J73" s="283"/>
      <c r="K73" s="276"/>
      <c r="M73" s="277" t="s">
        <v>205</v>
      </c>
      <c r="O73" s="264"/>
    </row>
    <row r="74" spans="1:80">
      <c r="A74" s="265">
        <v>29</v>
      </c>
      <c r="B74" s="266" t="s">
        <v>206</v>
      </c>
      <c r="C74" s="267" t="s">
        <v>207</v>
      </c>
      <c r="D74" s="268" t="s">
        <v>151</v>
      </c>
      <c r="E74" s="269">
        <v>21.5</v>
      </c>
      <c r="F74" s="269"/>
      <c r="G74" s="270">
        <f>E74*F74</f>
        <v>0</v>
      </c>
      <c r="H74" s="271">
        <v>9.9999999999961197E-6</v>
      </c>
      <c r="I74" s="272">
        <f>E74*H74</f>
        <v>2.1499999999991657E-4</v>
      </c>
      <c r="J74" s="271">
        <v>0</v>
      </c>
      <c r="K74" s="272">
        <f>E74*J74</f>
        <v>0</v>
      </c>
      <c r="O74" s="264">
        <v>2</v>
      </c>
      <c r="AA74" s="238">
        <v>1</v>
      </c>
      <c r="AB74" s="238">
        <v>7</v>
      </c>
      <c r="AC74" s="238">
        <v>7</v>
      </c>
      <c r="AZ74" s="238">
        <v>2</v>
      </c>
      <c r="BA74" s="238">
        <f>IF(AZ74=1,G74,0)</f>
        <v>0</v>
      </c>
      <c r="BB74" s="238">
        <f>IF(AZ74=2,G74,0)</f>
        <v>0</v>
      </c>
      <c r="BC74" s="238">
        <f>IF(AZ74=3,G74,0)</f>
        <v>0</v>
      </c>
      <c r="BD74" s="238">
        <f>IF(AZ74=4,G74,0)</f>
        <v>0</v>
      </c>
      <c r="BE74" s="238">
        <f>IF(AZ74=5,G74,0)</f>
        <v>0</v>
      </c>
      <c r="CA74" s="273">
        <v>1</v>
      </c>
      <c r="CB74" s="273">
        <v>7</v>
      </c>
    </row>
    <row r="75" spans="1:80">
      <c r="A75" s="274"/>
      <c r="B75" s="278"/>
      <c r="C75" s="335" t="s">
        <v>205</v>
      </c>
      <c r="D75" s="336"/>
      <c r="E75" s="279">
        <v>21.5</v>
      </c>
      <c r="F75" s="280"/>
      <c r="G75" s="281"/>
      <c r="H75" s="282"/>
      <c r="I75" s="276"/>
      <c r="J75" s="283"/>
      <c r="K75" s="276"/>
      <c r="M75" s="277" t="s">
        <v>205</v>
      </c>
      <c r="O75" s="264"/>
    </row>
    <row r="76" spans="1:80" ht="22.5">
      <c r="A76" s="265">
        <v>30</v>
      </c>
      <c r="B76" s="266" t="s">
        <v>208</v>
      </c>
      <c r="C76" s="267" t="s">
        <v>209</v>
      </c>
      <c r="D76" s="268" t="s">
        <v>174</v>
      </c>
      <c r="E76" s="269">
        <v>2</v>
      </c>
      <c r="F76" s="269"/>
      <c r="G76" s="270">
        <f>E76*F76</f>
        <v>0</v>
      </c>
      <c r="H76" s="271">
        <v>0</v>
      </c>
      <c r="I76" s="272">
        <f>E76*H76</f>
        <v>0</v>
      </c>
      <c r="J76" s="271"/>
      <c r="K76" s="272">
        <f>E76*J76</f>
        <v>0</v>
      </c>
      <c r="O76" s="264">
        <v>2</v>
      </c>
      <c r="AA76" s="238">
        <v>12</v>
      </c>
      <c r="AB76" s="238">
        <v>0</v>
      </c>
      <c r="AC76" s="238">
        <v>43</v>
      </c>
      <c r="AZ76" s="238">
        <v>2</v>
      </c>
      <c r="BA76" s="238">
        <f>IF(AZ76=1,G76,0)</f>
        <v>0</v>
      </c>
      <c r="BB76" s="238">
        <f>IF(AZ76=2,G76,0)</f>
        <v>0</v>
      </c>
      <c r="BC76" s="238">
        <f>IF(AZ76=3,G76,0)</f>
        <v>0</v>
      </c>
      <c r="BD76" s="238">
        <f>IF(AZ76=4,G76,0)</f>
        <v>0</v>
      </c>
      <c r="BE76" s="238">
        <f>IF(AZ76=5,G76,0)</f>
        <v>0</v>
      </c>
      <c r="CA76" s="273">
        <v>12</v>
      </c>
      <c r="CB76" s="273">
        <v>0</v>
      </c>
    </row>
    <row r="77" spans="1:80">
      <c r="A77" s="274"/>
      <c r="B77" s="275"/>
      <c r="C77" s="332" t="s">
        <v>158</v>
      </c>
      <c r="D77" s="333"/>
      <c r="E77" s="333"/>
      <c r="F77" s="333"/>
      <c r="G77" s="334"/>
      <c r="I77" s="276"/>
      <c r="K77" s="276"/>
      <c r="L77" s="277" t="s">
        <v>158</v>
      </c>
      <c r="O77" s="264">
        <v>3</v>
      </c>
    </row>
    <row r="78" spans="1:80">
      <c r="A78" s="274"/>
      <c r="B78" s="275"/>
      <c r="C78" s="332" t="s">
        <v>210</v>
      </c>
      <c r="D78" s="333"/>
      <c r="E78" s="333"/>
      <c r="F78" s="333"/>
      <c r="G78" s="334"/>
      <c r="I78" s="276"/>
      <c r="K78" s="276"/>
      <c r="L78" s="277" t="s">
        <v>210</v>
      </c>
      <c r="O78" s="264">
        <v>3</v>
      </c>
    </row>
    <row r="79" spans="1:80">
      <c r="A79" s="274"/>
      <c r="B79" s="278"/>
      <c r="C79" s="335" t="s">
        <v>211</v>
      </c>
      <c r="D79" s="336"/>
      <c r="E79" s="279">
        <v>2</v>
      </c>
      <c r="F79" s="280"/>
      <c r="G79" s="281"/>
      <c r="H79" s="282"/>
      <c r="I79" s="276"/>
      <c r="J79" s="283"/>
      <c r="K79" s="276"/>
      <c r="M79" s="277">
        <v>2</v>
      </c>
      <c r="O79" s="264"/>
    </row>
    <row r="80" spans="1:80" ht="22.5">
      <c r="A80" s="265">
        <v>31</v>
      </c>
      <c r="B80" s="266" t="s">
        <v>212</v>
      </c>
      <c r="C80" s="267" t="s">
        <v>213</v>
      </c>
      <c r="D80" s="268" t="s">
        <v>151</v>
      </c>
      <c r="E80" s="269">
        <v>7</v>
      </c>
      <c r="F80" s="269"/>
      <c r="G80" s="270">
        <f>E80*F80</f>
        <v>0</v>
      </c>
      <c r="H80" s="271">
        <v>1.9999999999988898E-3</v>
      </c>
      <c r="I80" s="272">
        <f>E80*H80</f>
        <v>1.3999999999992229E-2</v>
      </c>
      <c r="J80" s="271"/>
      <c r="K80" s="272">
        <f>E80*J80</f>
        <v>0</v>
      </c>
      <c r="O80" s="264">
        <v>2</v>
      </c>
      <c r="AA80" s="238">
        <v>12</v>
      </c>
      <c r="AB80" s="238">
        <v>0</v>
      </c>
      <c r="AC80" s="238">
        <v>59</v>
      </c>
      <c r="AZ80" s="238">
        <v>2</v>
      </c>
      <c r="BA80" s="238">
        <f>IF(AZ80=1,G80,0)</f>
        <v>0</v>
      </c>
      <c r="BB80" s="238">
        <f>IF(AZ80=2,G80,0)</f>
        <v>0</v>
      </c>
      <c r="BC80" s="238">
        <f>IF(AZ80=3,G80,0)</f>
        <v>0</v>
      </c>
      <c r="BD80" s="238">
        <f>IF(AZ80=4,G80,0)</f>
        <v>0</v>
      </c>
      <c r="BE80" s="238">
        <f>IF(AZ80=5,G80,0)</f>
        <v>0</v>
      </c>
      <c r="CA80" s="273">
        <v>12</v>
      </c>
      <c r="CB80" s="273">
        <v>0</v>
      </c>
    </row>
    <row r="81" spans="1:80">
      <c r="A81" s="274"/>
      <c r="B81" s="275"/>
      <c r="C81" s="332" t="s">
        <v>158</v>
      </c>
      <c r="D81" s="333"/>
      <c r="E81" s="333"/>
      <c r="F81" s="333"/>
      <c r="G81" s="334"/>
      <c r="I81" s="276"/>
      <c r="K81" s="276"/>
      <c r="L81" s="277" t="s">
        <v>158</v>
      </c>
      <c r="O81" s="264">
        <v>3</v>
      </c>
    </row>
    <row r="82" spans="1:80">
      <c r="A82" s="274"/>
      <c r="B82" s="275"/>
      <c r="C82" s="332" t="s">
        <v>214</v>
      </c>
      <c r="D82" s="333"/>
      <c r="E82" s="333"/>
      <c r="F82" s="333"/>
      <c r="G82" s="334"/>
      <c r="I82" s="276"/>
      <c r="K82" s="276"/>
      <c r="L82" s="277" t="s">
        <v>214</v>
      </c>
      <c r="O82" s="264">
        <v>3</v>
      </c>
    </row>
    <row r="83" spans="1:80" ht="22.5">
      <c r="A83" s="265">
        <v>32</v>
      </c>
      <c r="B83" s="266" t="s">
        <v>215</v>
      </c>
      <c r="C83" s="267" t="s">
        <v>216</v>
      </c>
      <c r="D83" s="268" t="s">
        <v>135</v>
      </c>
      <c r="E83" s="269">
        <v>4</v>
      </c>
      <c r="F83" s="269"/>
      <c r="G83" s="270">
        <f>E83*F83</f>
        <v>0</v>
      </c>
      <c r="H83" s="271">
        <v>1.4000000000002899E-4</v>
      </c>
      <c r="I83" s="272">
        <f>E83*H83</f>
        <v>5.6000000000011596E-4</v>
      </c>
      <c r="J83" s="271"/>
      <c r="K83" s="272">
        <f>E83*J83</f>
        <v>0</v>
      </c>
      <c r="O83" s="264">
        <v>2</v>
      </c>
      <c r="AA83" s="238">
        <v>12</v>
      </c>
      <c r="AB83" s="238">
        <v>0</v>
      </c>
      <c r="AC83" s="238">
        <v>55</v>
      </c>
      <c r="AZ83" s="238">
        <v>2</v>
      </c>
      <c r="BA83" s="238">
        <f>IF(AZ83=1,G83,0)</f>
        <v>0</v>
      </c>
      <c r="BB83" s="238">
        <f>IF(AZ83=2,G83,0)</f>
        <v>0</v>
      </c>
      <c r="BC83" s="238">
        <f>IF(AZ83=3,G83,0)</f>
        <v>0</v>
      </c>
      <c r="BD83" s="238">
        <f>IF(AZ83=4,G83,0)</f>
        <v>0</v>
      </c>
      <c r="BE83" s="238">
        <f>IF(AZ83=5,G83,0)</f>
        <v>0</v>
      </c>
      <c r="CA83" s="273">
        <v>12</v>
      </c>
      <c r="CB83" s="273">
        <v>0</v>
      </c>
    </row>
    <row r="84" spans="1:80">
      <c r="A84" s="265">
        <v>33</v>
      </c>
      <c r="B84" s="266" t="s">
        <v>217</v>
      </c>
      <c r="C84" s="267" t="s">
        <v>218</v>
      </c>
      <c r="D84" s="268" t="s">
        <v>151</v>
      </c>
      <c r="E84" s="269">
        <v>25</v>
      </c>
      <c r="F84" s="269"/>
      <c r="G84" s="270">
        <f>E84*F84</f>
        <v>0</v>
      </c>
      <c r="H84" s="271">
        <v>0</v>
      </c>
      <c r="I84" s="272">
        <f>E84*H84</f>
        <v>0</v>
      </c>
      <c r="J84" s="271"/>
      <c r="K84" s="272">
        <f>E84*J84</f>
        <v>0</v>
      </c>
      <c r="O84" s="264">
        <v>2</v>
      </c>
      <c r="AA84" s="238">
        <v>12</v>
      </c>
      <c r="AB84" s="238">
        <v>0</v>
      </c>
      <c r="AC84" s="238">
        <v>44</v>
      </c>
      <c r="AZ84" s="238">
        <v>2</v>
      </c>
      <c r="BA84" s="238">
        <f>IF(AZ84=1,G84,0)</f>
        <v>0</v>
      </c>
      <c r="BB84" s="238">
        <f>IF(AZ84=2,G84,0)</f>
        <v>0</v>
      </c>
      <c r="BC84" s="238">
        <f>IF(AZ84=3,G84,0)</f>
        <v>0</v>
      </c>
      <c r="BD84" s="238">
        <f>IF(AZ84=4,G84,0)</f>
        <v>0</v>
      </c>
      <c r="BE84" s="238">
        <f>IF(AZ84=5,G84,0)</f>
        <v>0</v>
      </c>
      <c r="CA84" s="273">
        <v>12</v>
      </c>
      <c r="CB84" s="273">
        <v>0</v>
      </c>
    </row>
    <row r="85" spans="1:80">
      <c r="A85" s="274"/>
      <c r="B85" s="275"/>
      <c r="C85" s="332" t="s">
        <v>158</v>
      </c>
      <c r="D85" s="333"/>
      <c r="E85" s="333"/>
      <c r="F85" s="333"/>
      <c r="G85" s="334"/>
      <c r="I85" s="276"/>
      <c r="K85" s="276"/>
      <c r="L85" s="277" t="s">
        <v>158</v>
      </c>
      <c r="O85" s="264">
        <v>3</v>
      </c>
    </row>
    <row r="86" spans="1:80" ht="22.5">
      <c r="A86" s="274"/>
      <c r="B86" s="275"/>
      <c r="C86" s="332" t="s">
        <v>219</v>
      </c>
      <c r="D86" s="333"/>
      <c r="E86" s="333"/>
      <c r="F86" s="333"/>
      <c r="G86" s="334"/>
      <c r="I86" s="276"/>
      <c r="K86" s="276"/>
      <c r="L86" s="277" t="s">
        <v>219</v>
      </c>
      <c r="O86" s="264">
        <v>3</v>
      </c>
    </row>
    <row r="87" spans="1:80" ht="22.5">
      <c r="A87" s="274"/>
      <c r="B87" s="275"/>
      <c r="C87" s="332" t="s">
        <v>220</v>
      </c>
      <c r="D87" s="333"/>
      <c r="E87" s="333"/>
      <c r="F87" s="333"/>
      <c r="G87" s="334"/>
      <c r="I87" s="276"/>
      <c r="K87" s="276"/>
      <c r="L87" s="277" t="s">
        <v>220</v>
      </c>
      <c r="O87" s="264">
        <v>3</v>
      </c>
    </row>
    <row r="88" spans="1:80">
      <c r="A88" s="265">
        <v>34</v>
      </c>
      <c r="B88" s="266" t="s">
        <v>221</v>
      </c>
      <c r="C88" s="267" t="s">
        <v>222</v>
      </c>
      <c r="D88" s="268" t="s">
        <v>145</v>
      </c>
      <c r="E88" s="269">
        <v>0.10161999999999299</v>
      </c>
      <c r="F88" s="269"/>
      <c r="G88" s="270">
        <f>E88*F88</f>
        <v>0</v>
      </c>
      <c r="H88" s="271">
        <v>0</v>
      </c>
      <c r="I88" s="272">
        <f>E88*H88</f>
        <v>0</v>
      </c>
      <c r="J88" s="271"/>
      <c r="K88" s="272">
        <f>E88*J88</f>
        <v>0</v>
      </c>
      <c r="O88" s="264">
        <v>2</v>
      </c>
      <c r="AA88" s="238">
        <v>7</v>
      </c>
      <c r="AB88" s="238">
        <v>1001</v>
      </c>
      <c r="AC88" s="238">
        <v>5</v>
      </c>
      <c r="AZ88" s="238">
        <v>2</v>
      </c>
      <c r="BA88" s="238">
        <f>IF(AZ88=1,G88,0)</f>
        <v>0</v>
      </c>
      <c r="BB88" s="238">
        <f>IF(AZ88=2,G88,0)</f>
        <v>0</v>
      </c>
      <c r="BC88" s="238">
        <f>IF(AZ88=3,G88,0)</f>
        <v>0</v>
      </c>
      <c r="BD88" s="238">
        <f>IF(AZ88=4,G88,0)</f>
        <v>0</v>
      </c>
      <c r="BE88" s="238">
        <f>IF(AZ88=5,G88,0)</f>
        <v>0</v>
      </c>
      <c r="CA88" s="273">
        <v>7</v>
      </c>
      <c r="CB88" s="273">
        <v>1001</v>
      </c>
    </row>
    <row r="89" spans="1:80">
      <c r="A89" s="265">
        <v>35</v>
      </c>
      <c r="B89" s="266" t="s">
        <v>182</v>
      </c>
      <c r="C89" s="267" t="s">
        <v>183</v>
      </c>
      <c r="D89" s="268" t="s">
        <v>184</v>
      </c>
      <c r="E89" s="269">
        <v>2.5</v>
      </c>
      <c r="F89" s="269"/>
      <c r="G89" s="270">
        <f>E89*F89</f>
        <v>0</v>
      </c>
      <c r="H89" s="271">
        <v>0</v>
      </c>
      <c r="I89" s="272">
        <f>E89*H89</f>
        <v>0</v>
      </c>
      <c r="J89" s="271"/>
      <c r="K89" s="272">
        <f>E89*J89</f>
        <v>0</v>
      </c>
      <c r="O89" s="264">
        <v>2</v>
      </c>
      <c r="AA89" s="238">
        <v>10</v>
      </c>
      <c r="AB89" s="238">
        <v>0</v>
      </c>
      <c r="AC89" s="238">
        <v>8</v>
      </c>
      <c r="AZ89" s="238">
        <v>5</v>
      </c>
      <c r="BA89" s="238">
        <f>IF(AZ89=1,G89,0)</f>
        <v>0</v>
      </c>
      <c r="BB89" s="238">
        <f>IF(AZ89=2,G89,0)</f>
        <v>0</v>
      </c>
      <c r="BC89" s="238">
        <f>IF(AZ89=3,G89,0)</f>
        <v>0</v>
      </c>
      <c r="BD89" s="238">
        <f>IF(AZ89=4,G89,0)</f>
        <v>0</v>
      </c>
      <c r="BE89" s="238">
        <f>IF(AZ89=5,G89,0)</f>
        <v>0</v>
      </c>
      <c r="CA89" s="273">
        <v>10</v>
      </c>
      <c r="CB89" s="273">
        <v>0</v>
      </c>
    </row>
    <row r="90" spans="1:80">
      <c r="A90" s="284"/>
      <c r="B90" s="285" t="s">
        <v>102</v>
      </c>
      <c r="C90" s="286" t="s">
        <v>187</v>
      </c>
      <c r="D90" s="287"/>
      <c r="E90" s="288"/>
      <c r="F90" s="289"/>
      <c r="G90" s="290">
        <f>SUM(G58:G89)</f>
        <v>0</v>
      </c>
      <c r="H90" s="291"/>
      <c r="I90" s="292">
        <f>SUM(I58:I89)</f>
        <v>0.10161999999999258</v>
      </c>
      <c r="J90" s="291"/>
      <c r="K90" s="292">
        <f>SUM(K58:K89)</f>
        <v>0</v>
      </c>
      <c r="O90" s="264">
        <v>4</v>
      </c>
      <c r="BA90" s="293">
        <f>SUM(BA58:BA89)</f>
        <v>0</v>
      </c>
      <c r="BB90" s="293">
        <f>SUM(BB58:BB89)</f>
        <v>0</v>
      </c>
      <c r="BC90" s="293">
        <f>SUM(BC58:BC89)</f>
        <v>0</v>
      </c>
      <c r="BD90" s="293">
        <f>SUM(BD58:BD89)</f>
        <v>0</v>
      </c>
      <c r="BE90" s="293">
        <f>SUM(BE58:BE89)</f>
        <v>0</v>
      </c>
    </row>
    <row r="91" spans="1:80">
      <c r="A91" s="254" t="s">
        <v>100</v>
      </c>
      <c r="B91" s="255" t="s">
        <v>223</v>
      </c>
      <c r="C91" s="256" t="s">
        <v>110</v>
      </c>
      <c r="D91" s="257"/>
      <c r="E91" s="258"/>
      <c r="F91" s="258"/>
      <c r="G91" s="259"/>
      <c r="H91" s="260"/>
      <c r="I91" s="261"/>
      <c r="J91" s="262"/>
      <c r="K91" s="263"/>
      <c r="O91" s="264">
        <v>1</v>
      </c>
    </row>
    <row r="92" spans="1:80">
      <c r="A92" s="265">
        <v>36</v>
      </c>
      <c r="B92" s="266" t="s">
        <v>225</v>
      </c>
      <c r="C92" s="267" t="s">
        <v>226</v>
      </c>
      <c r="D92" s="268" t="s">
        <v>227</v>
      </c>
      <c r="E92" s="269">
        <v>1</v>
      </c>
      <c r="F92" s="269"/>
      <c r="G92" s="270">
        <f>E92*F92</f>
        <v>0</v>
      </c>
      <c r="H92" s="271">
        <v>0</v>
      </c>
      <c r="I92" s="272">
        <f>E92*H92</f>
        <v>0</v>
      </c>
      <c r="J92" s="271">
        <v>-1.9329999999996499E-2</v>
      </c>
      <c r="K92" s="272">
        <f>E92*J92</f>
        <v>-1.9329999999996499E-2</v>
      </c>
      <c r="O92" s="264">
        <v>2</v>
      </c>
      <c r="AA92" s="238">
        <v>1</v>
      </c>
      <c r="AB92" s="238">
        <v>7</v>
      </c>
      <c r="AC92" s="238">
        <v>7</v>
      </c>
      <c r="AZ92" s="238">
        <v>2</v>
      </c>
      <c r="BA92" s="238">
        <f>IF(AZ92=1,G92,0)</f>
        <v>0</v>
      </c>
      <c r="BB92" s="238">
        <f>IF(AZ92=2,G92,0)</f>
        <v>0</v>
      </c>
      <c r="BC92" s="238">
        <f>IF(AZ92=3,G92,0)</f>
        <v>0</v>
      </c>
      <c r="BD92" s="238">
        <f>IF(AZ92=4,G92,0)</f>
        <v>0</v>
      </c>
      <c r="BE92" s="238">
        <f>IF(AZ92=5,G92,0)</f>
        <v>0</v>
      </c>
      <c r="CA92" s="273">
        <v>1</v>
      </c>
      <c r="CB92" s="273">
        <v>7</v>
      </c>
    </row>
    <row r="93" spans="1:80">
      <c r="A93" s="274"/>
      <c r="B93" s="275"/>
      <c r="C93" s="332" t="s">
        <v>228</v>
      </c>
      <c r="D93" s="333"/>
      <c r="E93" s="333"/>
      <c r="F93" s="333"/>
      <c r="G93" s="334"/>
      <c r="I93" s="276"/>
      <c r="K93" s="276"/>
      <c r="L93" s="277" t="s">
        <v>228</v>
      </c>
      <c r="O93" s="264">
        <v>3</v>
      </c>
    </row>
    <row r="94" spans="1:80">
      <c r="A94" s="265">
        <v>37</v>
      </c>
      <c r="B94" s="266" t="s">
        <v>229</v>
      </c>
      <c r="C94" s="267" t="s">
        <v>230</v>
      </c>
      <c r="D94" s="268" t="s">
        <v>227</v>
      </c>
      <c r="E94" s="269">
        <v>1</v>
      </c>
      <c r="F94" s="269"/>
      <c r="G94" s="270">
        <f>E94*F94</f>
        <v>0</v>
      </c>
      <c r="H94" s="271">
        <v>0</v>
      </c>
      <c r="I94" s="272">
        <f>E94*H94</f>
        <v>0</v>
      </c>
      <c r="J94" s="271">
        <v>-1.94600000000094E-2</v>
      </c>
      <c r="K94" s="272">
        <f>E94*J94</f>
        <v>-1.94600000000094E-2</v>
      </c>
      <c r="O94" s="264">
        <v>2</v>
      </c>
      <c r="AA94" s="238">
        <v>1</v>
      </c>
      <c r="AB94" s="238">
        <v>0</v>
      </c>
      <c r="AC94" s="238">
        <v>0</v>
      </c>
      <c r="AZ94" s="238">
        <v>2</v>
      </c>
      <c r="BA94" s="238">
        <f>IF(AZ94=1,G94,0)</f>
        <v>0</v>
      </c>
      <c r="BB94" s="238">
        <f>IF(AZ94=2,G94,0)</f>
        <v>0</v>
      </c>
      <c r="BC94" s="238">
        <f>IF(AZ94=3,G94,0)</f>
        <v>0</v>
      </c>
      <c r="BD94" s="238">
        <f>IF(AZ94=4,G94,0)</f>
        <v>0</v>
      </c>
      <c r="BE94" s="238">
        <f>IF(AZ94=5,G94,0)</f>
        <v>0</v>
      </c>
      <c r="CA94" s="273">
        <v>1</v>
      </c>
      <c r="CB94" s="273">
        <v>0</v>
      </c>
    </row>
    <row r="95" spans="1:80">
      <c r="A95" s="274"/>
      <c r="B95" s="275"/>
      <c r="C95" s="332" t="s">
        <v>228</v>
      </c>
      <c r="D95" s="333"/>
      <c r="E95" s="333"/>
      <c r="F95" s="333"/>
      <c r="G95" s="334"/>
      <c r="I95" s="276"/>
      <c r="K95" s="276"/>
      <c r="L95" s="277" t="s">
        <v>228</v>
      </c>
      <c r="O95" s="264">
        <v>3</v>
      </c>
    </row>
    <row r="96" spans="1:80">
      <c r="A96" s="265">
        <v>38</v>
      </c>
      <c r="B96" s="266" t="s">
        <v>231</v>
      </c>
      <c r="C96" s="267" t="s">
        <v>232</v>
      </c>
      <c r="D96" s="268" t="s">
        <v>227</v>
      </c>
      <c r="E96" s="269">
        <v>1</v>
      </c>
      <c r="F96" s="269"/>
      <c r="G96" s="270">
        <f>E96*F96</f>
        <v>0</v>
      </c>
      <c r="H96" s="271">
        <v>0</v>
      </c>
      <c r="I96" s="272">
        <f>E96*H96</f>
        <v>0</v>
      </c>
      <c r="J96" s="271">
        <v>-3.2899999999983699E-2</v>
      </c>
      <c r="K96" s="272">
        <f>E96*J96</f>
        <v>-3.2899999999983699E-2</v>
      </c>
      <c r="O96" s="264">
        <v>2</v>
      </c>
      <c r="AA96" s="238">
        <v>1</v>
      </c>
      <c r="AB96" s="238">
        <v>7</v>
      </c>
      <c r="AC96" s="238">
        <v>7</v>
      </c>
      <c r="AZ96" s="238">
        <v>2</v>
      </c>
      <c r="BA96" s="238">
        <f>IF(AZ96=1,G96,0)</f>
        <v>0</v>
      </c>
      <c r="BB96" s="238">
        <f>IF(AZ96=2,G96,0)</f>
        <v>0</v>
      </c>
      <c r="BC96" s="238">
        <f>IF(AZ96=3,G96,0)</f>
        <v>0</v>
      </c>
      <c r="BD96" s="238">
        <f>IF(AZ96=4,G96,0)</f>
        <v>0</v>
      </c>
      <c r="BE96" s="238">
        <f>IF(AZ96=5,G96,0)</f>
        <v>0</v>
      </c>
      <c r="CA96" s="273">
        <v>1</v>
      </c>
      <c r="CB96" s="273">
        <v>7</v>
      </c>
    </row>
    <row r="97" spans="1:80">
      <c r="A97" s="274"/>
      <c r="B97" s="275"/>
      <c r="C97" s="332" t="s">
        <v>228</v>
      </c>
      <c r="D97" s="333"/>
      <c r="E97" s="333"/>
      <c r="F97" s="333"/>
      <c r="G97" s="334"/>
      <c r="I97" s="276"/>
      <c r="K97" s="276"/>
      <c r="L97" s="277" t="s">
        <v>228</v>
      </c>
      <c r="O97" s="264">
        <v>3</v>
      </c>
    </row>
    <row r="98" spans="1:80">
      <c r="A98" s="265">
        <v>39</v>
      </c>
      <c r="B98" s="266" t="s">
        <v>233</v>
      </c>
      <c r="C98" s="267" t="s">
        <v>234</v>
      </c>
      <c r="D98" s="268" t="s">
        <v>227</v>
      </c>
      <c r="E98" s="269">
        <v>2</v>
      </c>
      <c r="F98" s="269"/>
      <c r="G98" s="270">
        <f>E98*F98</f>
        <v>0</v>
      </c>
      <c r="H98" s="271">
        <v>0</v>
      </c>
      <c r="I98" s="272">
        <f>E98*H98</f>
        <v>0</v>
      </c>
      <c r="J98" s="271">
        <v>-1.55999999999956E-3</v>
      </c>
      <c r="K98" s="272">
        <f>E98*J98</f>
        <v>-3.11999999999912E-3</v>
      </c>
      <c r="O98" s="264">
        <v>2</v>
      </c>
      <c r="AA98" s="238">
        <v>1</v>
      </c>
      <c r="AB98" s="238">
        <v>7</v>
      </c>
      <c r="AC98" s="238">
        <v>7</v>
      </c>
      <c r="AZ98" s="238">
        <v>2</v>
      </c>
      <c r="BA98" s="238">
        <f>IF(AZ98=1,G98,0)</f>
        <v>0</v>
      </c>
      <c r="BB98" s="238">
        <f>IF(AZ98=2,G98,0)</f>
        <v>0</v>
      </c>
      <c r="BC98" s="238">
        <f>IF(AZ98=3,G98,0)</f>
        <v>0</v>
      </c>
      <c r="BD98" s="238">
        <f>IF(AZ98=4,G98,0)</f>
        <v>0</v>
      </c>
      <c r="BE98" s="238">
        <f>IF(AZ98=5,G98,0)</f>
        <v>0</v>
      </c>
      <c r="CA98" s="273">
        <v>1</v>
      </c>
      <c r="CB98" s="273">
        <v>7</v>
      </c>
    </row>
    <row r="99" spans="1:80" ht="22.5">
      <c r="A99" s="265">
        <v>40</v>
      </c>
      <c r="B99" s="266" t="s">
        <v>235</v>
      </c>
      <c r="C99" s="267" t="s">
        <v>236</v>
      </c>
      <c r="D99" s="268" t="s">
        <v>135</v>
      </c>
      <c r="E99" s="269">
        <v>1</v>
      </c>
      <c r="F99" s="269"/>
      <c r="G99" s="270">
        <f>E99*F99</f>
        <v>0</v>
      </c>
      <c r="H99" s="271">
        <v>1.5199999999992999E-3</v>
      </c>
      <c r="I99" s="272">
        <f>E99*H99</f>
        <v>1.5199999999992999E-3</v>
      </c>
      <c r="J99" s="271">
        <v>0</v>
      </c>
      <c r="K99" s="272">
        <f>E99*J99</f>
        <v>0</v>
      </c>
      <c r="O99" s="264">
        <v>2</v>
      </c>
      <c r="AA99" s="238">
        <v>1</v>
      </c>
      <c r="AB99" s="238">
        <v>7</v>
      </c>
      <c r="AC99" s="238">
        <v>7</v>
      </c>
      <c r="AZ99" s="238">
        <v>2</v>
      </c>
      <c r="BA99" s="238">
        <f>IF(AZ99=1,G99,0)</f>
        <v>0</v>
      </c>
      <c r="BB99" s="238">
        <f>IF(AZ99=2,G99,0)</f>
        <v>0</v>
      </c>
      <c r="BC99" s="238">
        <f>IF(AZ99=3,G99,0)</f>
        <v>0</v>
      </c>
      <c r="BD99" s="238">
        <f>IF(AZ99=4,G99,0)</f>
        <v>0</v>
      </c>
      <c r="BE99" s="238">
        <f>IF(AZ99=5,G99,0)</f>
        <v>0</v>
      </c>
      <c r="CA99" s="273">
        <v>1</v>
      </c>
      <c r="CB99" s="273">
        <v>7</v>
      </c>
    </row>
    <row r="100" spans="1:80">
      <c r="A100" s="265">
        <v>41</v>
      </c>
      <c r="B100" s="266" t="s">
        <v>237</v>
      </c>
      <c r="C100" s="267" t="s">
        <v>238</v>
      </c>
      <c r="D100" s="268" t="s">
        <v>135</v>
      </c>
      <c r="E100" s="269">
        <v>1</v>
      </c>
      <c r="F100" s="269"/>
      <c r="G100" s="270">
        <f>E100*F100</f>
        <v>0</v>
      </c>
      <c r="H100" s="271">
        <v>0</v>
      </c>
      <c r="I100" s="272">
        <f>E100*H100</f>
        <v>0</v>
      </c>
      <c r="J100" s="271"/>
      <c r="K100" s="272">
        <f>E100*J100</f>
        <v>0</v>
      </c>
      <c r="O100" s="264">
        <v>2</v>
      </c>
      <c r="AA100" s="238">
        <v>12</v>
      </c>
      <c r="AB100" s="238">
        <v>0</v>
      </c>
      <c r="AC100" s="238">
        <v>20</v>
      </c>
      <c r="AZ100" s="238">
        <v>2</v>
      </c>
      <c r="BA100" s="238">
        <f>IF(AZ100=1,G100,0)</f>
        <v>0</v>
      </c>
      <c r="BB100" s="238">
        <f>IF(AZ100=2,G100,0)</f>
        <v>0</v>
      </c>
      <c r="BC100" s="238">
        <f>IF(AZ100=3,G100,0)</f>
        <v>0</v>
      </c>
      <c r="BD100" s="238">
        <f>IF(AZ100=4,G100,0)</f>
        <v>0</v>
      </c>
      <c r="BE100" s="238">
        <f>IF(AZ100=5,G100,0)</f>
        <v>0</v>
      </c>
      <c r="CA100" s="273">
        <v>12</v>
      </c>
      <c r="CB100" s="273">
        <v>0</v>
      </c>
    </row>
    <row r="101" spans="1:80">
      <c r="A101" s="265">
        <v>42</v>
      </c>
      <c r="B101" s="266" t="s">
        <v>239</v>
      </c>
      <c r="C101" s="267" t="s">
        <v>240</v>
      </c>
      <c r="D101" s="268" t="s">
        <v>135</v>
      </c>
      <c r="E101" s="269">
        <v>1</v>
      </c>
      <c r="F101" s="269"/>
      <c r="G101" s="270">
        <f>E101*F101</f>
        <v>0</v>
      </c>
      <c r="H101" s="271">
        <v>5.0000000000025597E-3</v>
      </c>
      <c r="I101" s="272">
        <f>E101*H101</f>
        <v>5.0000000000025597E-3</v>
      </c>
      <c r="J101" s="271"/>
      <c r="K101" s="272">
        <f>E101*J101</f>
        <v>0</v>
      </c>
      <c r="O101" s="264">
        <v>2</v>
      </c>
      <c r="AA101" s="238">
        <v>12</v>
      </c>
      <c r="AB101" s="238">
        <v>0</v>
      </c>
      <c r="AC101" s="238">
        <v>21</v>
      </c>
      <c r="AZ101" s="238">
        <v>2</v>
      </c>
      <c r="BA101" s="238">
        <f>IF(AZ101=1,G101,0)</f>
        <v>0</v>
      </c>
      <c r="BB101" s="238">
        <f>IF(AZ101=2,G101,0)</f>
        <v>0</v>
      </c>
      <c r="BC101" s="238">
        <f>IF(AZ101=3,G101,0)</f>
        <v>0</v>
      </c>
      <c r="BD101" s="238">
        <f>IF(AZ101=4,G101,0)</f>
        <v>0</v>
      </c>
      <c r="BE101" s="238">
        <f>IF(AZ101=5,G101,0)</f>
        <v>0</v>
      </c>
      <c r="CA101" s="273">
        <v>12</v>
      </c>
      <c r="CB101" s="273">
        <v>0</v>
      </c>
    </row>
    <row r="102" spans="1:80">
      <c r="A102" s="274"/>
      <c r="B102" s="275"/>
      <c r="C102" s="332" t="s">
        <v>241</v>
      </c>
      <c r="D102" s="333"/>
      <c r="E102" s="333"/>
      <c r="F102" s="333"/>
      <c r="G102" s="334"/>
      <c r="I102" s="276"/>
      <c r="K102" s="276"/>
      <c r="L102" s="277" t="s">
        <v>241</v>
      </c>
      <c r="O102" s="264">
        <v>3</v>
      </c>
    </row>
    <row r="103" spans="1:80">
      <c r="A103" s="274"/>
      <c r="B103" s="275"/>
      <c r="C103" s="332" t="s">
        <v>242</v>
      </c>
      <c r="D103" s="333"/>
      <c r="E103" s="333"/>
      <c r="F103" s="333"/>
      <c r="G103" s="334"/>
      <c r="I103" s="276"/>
      <c r="K103" s="276"/>
      <c r="L103" s="277" t="s">
        <v>242</v>
      </c>
      <c r="O103" s="264">
        <v>3</v>
      </c>
    </row>
    <row r="104" spans="1:80">
      <c r="A104" s="274"/>
      <c r="B104" s="275"/>
      <c r="C104" s="332" t="s">
        <v>243</v>
      </c>
      <c r="D104" s="333"/>
      <c r="E104" s="333"/>
      <c r="F104" s="333"/>
      <c r="G104" s="334"/>
      <c r="I104" s="276"/>
      <c r="K104" s="276"/>
      <c r="L104" s="277" t="s">
        <v>243</v>
      </c>
      <c r="O104" s="264">
        <v>3</v>
      </c>
    </row>
    <row r="105" spans="1:80">
      <c r="A105" s="265">
        <v>43</v>
      </c>
      <c r="B105" s="266" t="s">
        <v>244</v>
      </c>
      <c r="C105" s="267" t="s">
        <v>245</v>
      </c>
      <c r="D105" s="268" t="s">
        <v>135</v>
      </c>
      <c r="E105" s="269">
        <v>1</v>
      </c>
      <c r="F105" s="269"/>
      <c r="G105" s="270">
        <f>E105*F105</f>
        <v>0</v>
      </c>
      <c r="H105" s="271">
        <v>9.9999999999944599E-4</v>
      </c>
      <c r="I105" s="272">
        <f>E105*H105</f>
        <v>9.9999999999944599E-4</v>
      </c>
      <c r="J105" s="271"/>
      <c r="K105" s="272">
        <f>E105*J105</f>
        <v>0</v>
      </c>
      <c r="O105" s="264">
        <v>2</v>
      </c>
      <c r="AA105" s="238">
        <v>12</v>
      </c>
      <c r="AB105" s="238">
        <v>0</v>
      </c>
      <c r="AC105" s="238">
        <v>22</v>
      </c>
      <c r="AZ105" s="238">
        <v>2</v>
      </c>
      <c r="BA105" s="238">
        <f>IF(AZ105=1,G105,0)</f>
        <v>0</v>
      </c>
      <c r="BB105" s="238">
        <f>IF(AZ105=2,G105,0)</f>
        <v>0</v>
      </c>
      <c r="BC105" s="238">
        <f>IF(AZ105=3,G105,0)</f>
        <v>0</v>
      </c>
      <c r="BD105" s="238">
        <f>IF(AZ105=4,G105,0)</f>
        <v>0</v>
      </c>
      <c r="BE105" s="238">
        <f>IF(AZ105=5,G105,0)</f>
        <v>0</v>
      </c>
      <c r="CA105" s="273">
        <v>12</v>
      </c>
      <c r="CB105" s="273">
        <v>0</v>
      </c>
    </row>
    <row r="106" spans="1:80" ht="22.5">
      <c r="A106" s="265">
        <v>44</v>
      </c>
      <c r="B106" s="266" t="s">
        <v>246</v>
      </c>
      <c r="C106" s="267" t="s">
        <v>247</v>
      </c>
      <c r="D106" s="268" t="s">
        <v>135</v>
      </c>
      <c r="E106" s="269">
        <v>1</v>
      </c>
      <c r="F106" s="269"/>
      <c r="G106" s="270">
        <f>E106*F106</f>
        <v>0</v>
      </c>
      <c r="H106" s="271">
        <v>9.9999999999944599E-4</v>
      </c>
      <c r="I106" s="272">
        <f>E106*H106</f>
        <v>9.9999999999944599E-4</v>
      </c>
      <c r="J106" s="271"/>
      <c r="K106" s="272">
        <f>E106*J106</f>
        <v>0</v>
      </c>
      <c r="O106" s="264">
        <v>2</v>
      </c>
      <c r="AA106" s="238">
        <v>12</v>
      </c>
      <c r="AB106" s="238">
        <v>0</v>
      </c>
      <c r="AC106" s="238">
        <v>24</v>
      </c>
      <c r="AZ106" s="238">
        <v>2</v>
      </c>
      <c r="BA106" s="238">
        <f>IF(AZ106=1,G106,0)</f>
        <v>0</v>
      </c>
      <c r="BB106" s="238">
        <f>IF(AZ106=2,G106,0)</f>
        <v>0</v>
      </c>
      <c r="BC106" s="238">
        <f>IF(AZ106=3,G106,0)</f>
        <v>0</v>
      </c>
      <c r="BD106" s="238">
        <f>IF(AZ106=4,G106,0)</f>
        <v>0</v>
      </c>
      <c r="BE106" s="238">
        <f>IF(AZ106=5,G106,0)</f>
        <v>0</v>
      </c>
      <c r="CA106" s="273">
        <v>12</v>
      </c>
      <c r="CB106" s="273">
        <v>0</v>
      </c>
    </row>
    <row r="107" spans="1:80">
      <c r="A107" s="274"/>
      <c r="B107" s="275"/>
      <c r="C107" s="332" t="s">
        <v>248</v>
      </c>
      <c r="D107" s="333"/>
      <c r="E107" s="333"/>
      <c r="F107" s="333"/>
      <c r="G107" s="334"/>
      <c r="I107" s="276"/>
      <c r="K107" s="276"/>
      <c r="L107" s="277" t="s">
        <v>248</v>
      </c>
      <c r="O107" s="264">
        <v>3</v>
      </c>
    </row>
    <row r="108" spans="1:80">
      <c r="A108" s="274"/>
      <c r="B108" s="275"/>
      <c r="C108" s="332" t="s">
        <v>249</v>
      </c>
      <c r="D108" s="333"/>
      <c r="E108" s="333"/>
      <c r="F108" s="333"/>
      <c r="G108" s="334"/>
      <c r="I108" s="276"/>
      <c r="K108" s="276"/>
      <c r="L108" s="277" t="s">
        <v>249</v>
      </c>
      <c r="O108" s="264">
        <v>3</v>
      </c>
    </row>
    <row r="109" spans="1:80">
      <c r="A109" s="274"/>
      <c r="B109" s="275"/>
      <c r="C109" s="332" t="s">
        <v>250</v>
      </c>
      <c r="D109" s="333"/>
      <c r="E109" s="333"/>
      <c r="F109" s="333"/>
      <c r="G109" s="334"/>
      <c r="I109" s="276"/>
      <c r="K109" s="276"/>
      <c r="L109" s="277" t="s">
        <v>250</v>
      </c>
      <c r="O109" s="264">
        <v>3</v>
      </c>
    </row>
    <row r="110" spans="1:80">
      <c r="A110" s="274"/>
      <c r="B110" s="275"/>
      <c r="C110" s="332" t="s">
        <v>251</v>
      </c>
      <c r="D110" s="333"/>
      <c r="E110" s="333"/>
      <c r="F110" s="333"/>
      <c r="G110" s="334"/>
      <c r="I110" s="276"/>
      <c r="K110" s="276"/>
      <c r="L110" s="277" t="s">
        <v>251</v>
      </c>
      <c r="O110" s="264">
        <v>3</v>
      </c>
    </row>
    <row r="111" spans="1:80">
      <c r="A111" s="265">
        <v>45</v>
      </c>
      <c r="B111" s="266" t="s">
        <v>252</v>
      </c>
      <c r="C111" s="267" t="s">
        <v>253</v>
      </c>
      <c r="D111" s="268" t="s">
        <v>227</v>
      </c>
      <c r="E111" s="269">
        <v>1</v>
      </c>
      <c r="F111" s="269"/>
      <c r="G111" s="270">
        <f>E111*F111</f>
        <v>0</v>
      </c>
      <c r="H111" s="271">
        <v>2.0000000000010201E-2</v>
      </c>
      <c r="I111" s="272">
        <f>E111*H111</f>
        <v>2.0000000000010201E-2</v>
      </c>
      <c r="J111" s="271"/>
      <c r="K111" s="272">
        <f>E111*J111</f>
        <v>0</v>
      </c>
      <c r="O111" s="264">
        <v>2</v>
      </c>
      <c r="AA111" s="238">
        <v>12</v>
      </c>
      <c r="AB111" s="238">
        <v>0</v>
      </c>
      <c r="AC111" s="238">
        <v>1</v>
      </c>
      <c r="AZ111" s="238">
        <v>2</v>
      </c>
      <c r="BA111" s="238">
        <f>IF(AZ111=1,G111,0)</f>
        <v>0</v>
      </c>
      <c r="BB111" s="238">
        <f>IF(AZ111=2,G111,0)</f>
        <v>0</v>
      </c>
      <c r="BC111" s="238">
        <f>IF(AZ111=3,G111,0)</f>
        <v>0</v>
      </c>
      <c r="BD111" s="238">
        <f>IF(AZ111=4,G111,0)</f>
        <v>0</v>
      </c>
      <c r="BE111" s="238">
        <f>IF(AZ111=5,G111,0)</f>
        <v>0</v>
      </c>
      <c r="CA111" s="273">
        <v>12</v>
      </c>
      <c r="CB111" s="273">
        <v>0</v>
      </c>
    </row>
    <row r="112" spans="1:80">
      <c r="A112" s="274"/>
      <c r="B112" s="275"/>
      <c r="C112" s="332" t="s">
        <v>158</v>
      </c>
      <c r="D112" s="333"/>
      <c r="E112" s="333"/>
      <c r="F112" s="333"/>
      <c r="G112" s="334"/>
      <c r="I112" s="276"/>
      <c r="K112" s="276"/>
      <c r="L112" s="277" t="s">
        <v>158</v>
      </c>
      <c r="O112" s="264">
        <v>3</v>
      </c>
    </row>
    <row r="113" spans="1:80">
      <c r="A113" s="274"/>
      <c r="B113" s="275"/>
      <c r="C113" s="332" t="s">
        <v>254</v>
      </c>
      <c r="D113" s="333"/>
      <c r="E113" s="333"/>
      <c r="F113" s="333"/>
      <c r="G113" s="334"/>
      <c r="I113" s="276"/>
      <c r="K113" s="276"/>
      <c r="L113" s="277" t="s">
        <v>254</v>
      </c>
      <c r="O113" s="264">
        <v>3</v>
      </c>
    </row>
    <row r="114" spans="1:80">
      <c r="A114" s="274"/>
      <c r="B114" s="275"/>
      <c r="C114" s="332" t="s">
        <v>255</v>
      </c>
      <c r="D114" s="333"/>
      <c r="E114" s="333"/>
      <c r="F114" s="333"/>
      <c r="G114" s="334"/>
      <c r="I114" s="276"/>
      <c r="K114" s="276"/>
      <c r="L114" s="277" t="s">
        <v>255</v>
      </c>
      <c r="O114" s="264">
        <v>3</v>
      </c>
    </row>
    <row r="115" spans="1:80">
      <c r="A115" s="274"/>
      <c r="B115" s="275"/>
      <c r="C115" s="332" t="s">
        <v>256</v>
      </c>
      <c r="D115" s="333"/>
      <c r="E115" s="333"/>
      <c r="F115" s="333"/>
      <c r="G115" s="334"/>
      <c r="I115" s="276"/>
      <c r="K115" s="276"/>
      <c r="L115" s="277" t="s">
        <v>256</v>
      </c>
      <c r="O115" s="264">
        <v>3</v>
      </c>
    </row>
    <row r="116" spans="1:80">
      <c r="A116" s="274"/>
      <c r="B116" s="275"/>
      <c r="C116" s="332" t="s">
        <v>257</v>
      </c>
      <c r="D116" s="333"/>
      <c r="E116" s="333"/>
      <c r="F116" s="333"/>
      <c r="G116" s="334"/>
      <c r="I116" s="276"/>
      <c r="K116" s="276"/>
      <c r="L116" s="277" t="s">
        <v>257</v>
      </c>
      <c r="O116" s="264">
        <v>3</v>
      </c>
    </row>
    <row r="117" spans="1:80">
      <c r="A117" s="274"/>
      <c r="B117" s="275"/>
      <c r="C117" s="332" t="s">
        <v>258</v>
      </c>
      <c r="D117" s="333"/>
      <c r="E117" s="333"/>
      <c r="F117" s="333"/>
      <c r="G117" s="334"/>
      <c r="I117" s="276"/>
      <c r="K117" s="276"/>
      <c r="L117" s="277" t="s">
        <v>258</v>
      </c>
      <c r="O117" s="264">
        <v>3</v>
      </c>
    </row>
    <row r="118" spans="1:80">
      <c r="A118" s="274"/>
      <c r="B118" s="275"/>
      <c r="C118" s="332" t="s">
        <v>259</v>
      </c>
      <c r="D118" s="333"/>
      <c r="E118" s="333"/>
      <c r="F118" s="333"/>
      <c r="G118" s="334"/>
      <c r="I118" s="276"/>
      <c r="K118" s="276"/>
      <c r="L118" s="277" t="s">
        <v>259</v>
      </c>
      <c r="O118" s="264">
        <v>3</v>
      </c>
    </row>
    <row r="119" spans="1:80">
      <c r="A119" s="274"/>
      <c r="B119" s="275"/>
      <c r="C119" s="332" t="s">
        <v>260</v>
      </c>
      <c r="D119" s="333"/>
      <c r="E119" s="333"/>
      <c r="F119" s="333"/>
      <c r="G119" s="334"/>
      <c r="I119" s="276"/>
      <c r="K119" s="276"/>
      <c r="L119" s="277" t="s">
        <v>260</v>
      </c>
      <c r="O119" s="264">
        <v>3</v>
      </c>
    </row>
    <row r="120" spans="1:80">
      <c r="A120" s="274"/>
      <c r="B120" s="275"/>
      <c r="C120" s="332" t="s">
        <v>261</v>
      </c>
      <c r="D120" s="333"/>
      <c r="E120" s="333"/>
      <c r="F120" s="333"/>
      <c r="G120" s="334"/>
      <c r="I120" s="276"/>
      <c r="K120" s="276"/>
      <c r="L120" s="277" t="s">
        <v>261</v>
      </c>
      <c r="O120" s="264">
        <v>3</v>
      </c>
    </row>
    <row r="121" spans="1:80">
      <c r="A121" s="274"/>
      <c r="B121" s="275"/>
      <c r="C121" s="332" t="s">
        <v>262</v>
      </c>
      <c r="D121" s="333"/>
      <c r="E121" s="333"/>
      <c r="F121" s="333"/>
      <c r="G121" s="334"/>
      <c r="I121" s="276"/>
      <c r="K121" s="276"/>
      <c r="L121" s="277" t="s">
        <v>262</v>
      </c>
      <c r="O121" s="264">
        <v>3</v>
      </c>
    </row>
    <row r="122" spans="1:80">
      <c r="A122" s="274"/>
      <c r="B122" s="275"/>
      <c r="C122" s="332" t="s">
        <v>263</v>
      </c>
      <c r="D122" s="333"/>
      <c r="E122" s="333"/>
      <c r="F122" s="333"/>
      <c r="G122" s="334"/>
      <c r="I122" s="276"/>
      <c r="K122" s="276"/>
      <c r="L122" s="277" t="s">
        <v>263</v>
      </c>
      <c r="O122" s="264">
        <v>3</v>
      </c>
    </row>
    <row r="123" spans="1:80">
      <c r="A123" s="274"/>
      <c r="B123" s="275"/>
      <c r="C123" s="332" t="s">
        <v>264</v>
      </c>
      <c r="D123" s="333"/>
      <c r="E123" s="333"/>
      <c r="F123" s="333"/>
      <c r="G123" s="334"/>
      <c r="I123" s="276"/>
      <c r="K123" s="276"/>
      <c r="L123" s="277" t="s">
        <v>264</v>
      </c>
      <c r="O123" s="264">
        <v>3</v>
      </c>
    </row>
    <row r="124" spans="1:80">
      <c r="A124" s="274"/>
      <c r="B124" s="275"/>
      <c r="C124" s="332" t="s">
        <v>265</v>
      </c>
      <c r="D124" s="333"/>
      <c r="E124" s="333"/>
      <c r="F124" s="333"/>
      <c r="G124" s="334"/>
      <c r="I124" s="276"/>
      <c r="K124" s="276"/>
      <c r="L124" s="277" t="s">
        <v>265</v>
      </c>
      <c r="O124" s="264">
        <v>3</v>
      </c>
    </row>
    <row r="125" spans="1:80">
      <c r="A125" s="274"/>
      <c r="B125" s="275"/>
      <c r="C125" s="332" t="s">
        <v>266</v>
      </c>
      <c r="D125" s="333"/>
      <c r="E125" s="333"/>
      <c r="F125" s="333"/>
      <c r="G125" s="334"/>
      <c r="I125" s="276"/>
      <c r="K125" s="276"/>
      <c r="L125" s="277" t="s">
        <v>266</v>
      </c>
      <c r="O125" s="264">
        <v>3</v>
      </c>
    </row>
    <row r="126" spans="1:80" ht="22.5">
      <c r="A126" s="274"/>
      <c r="B126" s="275"/>
      <c r="C126" s="332" t="s">
        <v>267</v>
      </c>
      <c r="D126" s="333"/>
      <c r="E126" s="333"/>
      <c r="F126" s="333"/>
      <c r="G126" s="334"/>
      <c r="I126" s="276"/>
      <c r="K126" s="276"/>
      <c r="L126" s="277" t="s">
        <v>267</v>
      </c>
      <c r="O126" s="264">
        <v>3</v>
      </c>
    </row>
    <row r="127" spans="1:80">
      <c r="A127" s="265">
        <v>46</v>
      </c>
      <c r="B127" s="266" t="s">
        <v>268</v>
      </c>
      <c r="C127" s="267" t="s">
        <v>269</v>
      </c>
      <c r="D127" s="268" t="s">
        <v>227</v>
      </c>
      <c r="E127" s="269">
        <v>1</v>
      </c>
      <c r="F127" s="269"/>
      <c r="G127" s="270">
        <f>E127*F127</f>
        <v>0</v>
      </c>
      <c r="H127" s="271">
        <v>1.6210000000000901E-2</v>
      </c>
      <c r="I127" s="272">
        <f>E127*H127</f>
        <v>1.6210000000000901E-2</v>
      </c>
      <c r="J127" s="271"/>
      <c r="K127" s="272">
        <f>E127*J127</f>
        <v>0</v>
      </c>
      <c r="O127" s="264">
        <v>2</v>
      </c>
      <c r="AA127" s="238">
        <v>12</v>
      </c>
      <c r="AB127" s="238">
        <v>0</v>
      </c>
      <c r="AC127" s="238">
        <v>2</v>
      </c>
      <c r="AZ127" s="238">
        <v>2</v>
      </c>
      <c r="BA127" s="238">
        <f>IF(AZ127=1,G127,0)</f>
        <v>0</v>
      </c>
      <c r="BB127" s="238">
        <f>IF(AZ127=2,G127,0)</f>
        <v>0</v>
      </c>
      <c r="BC127" s="238">
        <f>IF(AZ127=3,G127,0)</f>
        <v>0</v>
      </c>
      <c r="BD127" s="238">
        <f>IF(AZ127=4,G127,0)</f>
        <v>0</v>
      </c>
      <c r="BE127" s="238">
        <f>IF(AZ127=5,G127,0)</f>
        <v>0</v>
      </c>
      <c r="CA127" s="273">
        <v>12</v>
      </c>
      <c r="CB127" s="273">
        <v>0</v>
      </c>
    </row>
    <row r="128" spans="1:80">
      <c r="A128" s="274"/>
      <c r="B128" s="275"/>
      <c r="C128" s="332" t="s">
        <v>158</v>
      </c>
      <c r="D128" s="333"/>
      <c r="E128" s="333"/>
      <c r="F128" s="333"/>
      <c r="G128" s="334"/>
      <c r="I128" s="276"/>
      <c r="K128" s="276"/>
      <c r="L128" s="277" t="s">
        <v>158</v>
      </c>
      <c r="O128" s="264">
        <v>3</v>
      </c>
    </row>
    <row r="129" spans="1:80">
      <c r="A129" s="274"/>
      <c r="B129" s="275"/>
      <c r="C129" s="332" t="s">
        <v>270</v>
      </c>
      <c r="D129" s="333"/>
      <c r="E129" s="333"/>
      <c r="F129" s="333"/>
      <c r="G129" s="334"/>
      <c r="I129" s="276"/>
      <c r="K129" s="276"/>
      <c r="L129" s="277" t="s">
        <v>270</v>
      </c>
      <c r="O129" s="264">
        <v>3</v>
      </c>
    </row>
    <row r="130" spans="1:80">
      <c r="A130" s="274"/>
      <c r="B130" s="275"/>
      <c r="C130" s="332" t="s">
        <v>271</v>
      </c>
      <c r="D130" s="333"/>
      <c r="E130" s="333"/>
      <c r="F130" s="333"/>
      <c r="G130" s="334"/>
      <c r="I130" s="276"/>
      <c r="K130" s="276"/>
      <c r="L130" s="277" t="s">
        <v>271</v>
      </c>
      <c r="O130" s="264">
        <v>3</v>
      </c>
    </row>
    <row r="131" spans="1:80">
      <c r="A131" s="274"/>
      <c r="B131" s="275"/>
      <c r="C131" s="332" t="s">
        <v>272</v>
      </c>
      <c r="D131" s="333"/>
      <c r="E131" s="333"/>
      <c r="F131" s="333"/>
      <c r="G131" s="334"/>
      <c r="I131" s="276"/>
      <c r="K131" s="276"/>
      <c r="L131" s="277" t="s">
        <v>272</v>
      </c>
      <c r="O131" s="264">
        <v>3</v>
      </c>
    </row>
    <row r="132" spans="1:80">
      <c r="A132" s="274"/>
      <c r="B132" s="275"/>
      <c r="C132" s="332" t="s">
        <v>273</v>
      </c>
      <c r="D132" s="333"/>
      <c r="E132" s="333"/>
      <c r="F132" s="333"/>
      <c r="G132" s="334"/>
      <c r="I132" s="276"/>
      <c r="K132" s="276"/>
      <c r="L132" s="277" t="s">
        <v>273</v>
      </c>
      <c r="O132" s="264">
        <v>3</v>
      </c>
    </row>
    <row r="133" spans="1:80" ht="22.5">
      <c r="A133" s="274"/>
      <c r="B133" s="275"/>
      <c r="C133" s="332" t="s">
        <v>274</v>
      </c>
      <c r="D133" s="333"/>
      <c r="E133" s="333"/>
      <c r="F133" s="333"/>
      <c r="G133" s="334"/>
      <c r="I133" s="276"/>
      <c r="K133" s="276"/>
      <c r="L133" s="277" t="s">
        <v>274</v>
      </c>
      <c r="O133" s="264">
        <v>3</v>
      </c>
    </row>
    <row r="134" spans="1:80" ht="22.5">
      <c r="A134" s="265">
        <v>47</v>
      </c>
      <c r="B134" s="266" t="s">
        <v>275</v>
      </c>
      <c r="C134" s="267" t="s">
        <v>276</v>
      </c>
      <c r="D134" s="268" t="s">
        <v>227</v>
      </c>
      <c r="E134" s="269">
        <v>1</v>
      </c>
      <c r="F134" s="269"/>
      <c r="G134" s="270">
        <f>E134*F134</f>
        <v>0</v>
      </c>
      <c r="H134" s="271">
        <v>8.4999999999979504E-4</v>
      </c>
      <c r="I134" s="272">
        <f>E134*H134</f>
        <v>8.4999999999979504E-4</v>
      </c>
      <c r="J134" s="271"/>
      <c r="K134" s="272">
        <f>E134*J134</f>
        <v>0</v>
      </c>
      <c r="O134" s="264">
        <v>2</v>
      </c>
      <c r="AA134" s="238">
        <v>12</v>
      </c>
      <c r="AB134" s="238">
        <v>0</v>
      </c>
      <c r="AC134" s="238">
        <v>3</v>
      </c>
      <c r="AZ134" s="238">
        <v>2</v>
      </c>
      <c r="BA134" s="238">
        <f>IF(AZ134=1,G134,0)</f>
        <v>0</v>
      </c>
      <c r="BB134" s="238">
        <f>IF(AZ134=2,G134,0)</f>
        <v>0</v>
      </c>
      <c r="BC134" s="238">
        <f>IF(AZ134=3,G134,0)</f>
        <v>0</v>
      </c>
      <c r="BD134" s="238">
        <f>IF(AZ134=4,G134,0)</f>
        <v>0</v>
      </c>
      <c r="BE134" s="238">
        <f>IF(AZ134=5,G134,0)</f>
        <v>0</v>
      </c>
      <c r="CA134" s="273">
        <v>12</v>
      </c>
      <c r="CB134" s="273">
        <v>0</v>
      </c>
    </row>
    <row r="135" spans="1:80">
      <c r="A135" s="274"/>
      <c r="B135" s="275"/>
      <c r="C135" s="332" t="s">
        <v>158</v>
      </c>
      <c r="D135" s="333"/>
      <c r="E135" s="333"/>
      <c r="F135" s="333"/>
      <c r="G135" s="334"/>
      <c r="I135" s="276"/>
      <c r="K135" s="276"/>
      <c r="L135" s="277" t="s">
        <v>158</v>
      </c>
      <c r="O135" s="264">
        <v>3</v>
      </c>
    </row>
    <row r="136" spans="1:80">
      <c r="A136" s="274"/>
      <c r="B136" s="275"/>
      <c r="C136" s="332" t="s">
        <v>277</v>
      </c>
      <c r="D136" s="333"/>
      <c r="E136" s="333"/>
      <c r="F136" s="333"/>
      <c r="G136" s="334"/>
      <c r="I136" s="276"/>
      <c r="K136" s="276"/>
      <c r="L136" s="277" t="s">
        <v>277</v>
      </c>
      <c r="O136" s="264">
        <v>3</v>
      </c>
    </row>
    <row r="137" spans="1:80">
      <c r="A137" s="274"/>
      <c r="B137" s="275"/>
      <c r="C137" s="332" t="s">
        <v>278</v>
      </c>
      <c r="D137" s="333"/>
      <c r="E137" s="333"/>
      <c r="F137" s="333"/>
      <c r="G137" s="334"/>
      <c r="I137" s="276"/>
      <c r="K137" s="276"/>
      <c r="L137" s="277" t="s">
        <v>278</v>
      </c>
      <c r="O137" s="264">
        <v>3</v>
      </c>
    </row>
    <row r="138" spans="1:80">
      <c r="A138" s="274"/>
      <c r="B138" s="275"/>
      <c r="C138" s="332" t="s">
        <v>279</v>
      </c>
      <c r="D138" s="333"/>
      <c r="E138" s="333"/>
      <c r="F138" s="333"/>
      <c r="G138" s="334"/>
      <c r="I138" s="276"/>
      <c r="K138" s="276"/>
      <c r="L138" s="277" t="s">
        <v>279</v>
      </c>
      <c r="O138" s="264">
        <v>3</v>
      </c>
    </row>
    <row r="139" spans="1:80">
      <c r="A139" s="274"/>
      <c r="B139" s="275"/>
      <c r="C139" s="332" t="s">
        <v>280</v>
      </c>
      <c r="D139" s="333"/>
      <c r="E139" s="333"/>
      <c r="F139" s="333"/>
      <c r="G139" s="334"/>
      <c r="I139" s="276"/>
      <c r="K139" s="276"/>
      <c r="L139" s="277" t="s">
        <v>280</v>
      </c>
      <c r="O139" s="264">
        <v>3</v>
      </c>
    </row>
    <row r="140" spans="1:80">
      <c r="A140" s="274"/>
      <c r="B140" s="275"/>
      <c r="C140" s="332" t="s">
        <v>281</v>
      </c>
      <c r="D140" s="333"/>
      <c r="E140" s="333"/>
      <c r="F140" s="333"/>
      <c r="G140" s="334"/>
      <c r="I140" s="276"/>
      <c r="K140" s="276"/>
      <c r="L140" s="277" t="s">
        <v>281</v>
      </c>
      <c r="O140" s="264">
        <v>3</v>
      </c>
    </row>
    <row r="141" spans="1:80">
      <c r="A141" s="274"/>
      <c r="B141" s="275"/>
      <c r="C141" s="332"/>
      <c r="D141" s="333"/>
      <c r="E141" s="333"/>
      <c r="F141" s="333"/>
      <c r="G141" s="334"/>
      <c r="I141" s="276"/>
      <c r="K141" s="276"/>
      <c r="L141" s="277"/>
      <c r="O141" s="264">
        <v>3</v>
      </c>
    </row>
    <row r="142" spans="1:80" ht="22.5">
      <c r="A142" s="265">
        <v>48</v>
      </c>
      <c r="B142" s="266" t="s">
        <v>282</v>
      </c>
      <c r="C142" s="267" t="s">
        <v>283</v>
      </c>
      <c r="D142" s="268" t="s">
        <v>227</v>
      </c>
      <c r="E142" s="269">
        <v>1</v>
      </c>
      <c r="F142" s="269"/>
      <c r="G142" s="270">
        <f>E142*F142</f>
        <v>0</v>
      </c>
      <c r="H142" s="271">
        <v>8.4999999999979504E-4</v>
      </c>
      <c r="I142" s="272">
        <f>E142*H142</f>
        <v>8.4999999999979504E-4</v>
      </c>
      <c r="J142" s="271"/>
      <c r="K142" s="272">
        <f>E142*J142</f>
        <v>0</v>
      </c>
      <c r="O142" s="264">
        <v>2</v>
      </c>
      <c r="AA142" s="238">
        <v>12</v>
      </c>
      <c r="AB142" s="238">
        <v>0</v>
      </c>
      <c r="AC142" s="238">
        <v>4</v>
      </c>
      <c r="AZ142" s="238">
        <v>2</v>
      </c>
      <c r="BA142" s="238">
        <f>IF(AZ142=1,G142,0)</f>
        <v>0</v>
      </c>
      <c r="BB142" s="238">
        <f>IF(AZ142=2,G142,0)</f>
        <v>0</v>
      </c>
      <c r="BC142" s="238">
        <f>IF(AZ142=3,G142,0)</f>
        <v>0</v>
      </c>
      <c r="BD142" s="238">
        <f>IF(AZ142=4,G142,0)</f>
        <v>0</v>
      </c>
      <c r="BE142" s="238">
        <f>IF(AZ142=5,G142,0)</f>
        <v>0</v>
      </c>
      <c r="CA142" s="273">
        <v>12</v>
      </c>
      <c r="CB142" s="273">
        <v>0</v>
      </c>
    </row>
    <row r="143" spans="1:80">
      <c r="A143" s="274"/>
      <c r="B143" s="275"/>
      <c r="C143" s="332" t="s">
        <v>158</v>
      </c>
      <c r="D143" s="333"/>
      <c r="E143" s="333"/>
      <c r="F143" s="333"/>
      <c r="G143" s="334"/>
      <c r="I143" s="276"/>
      <c r="K143" s="276"/>
      <c r="L143" s="277" t="s">
        <v>158</v>
      </c>
      <c r="O143" s="264">
        <v>3</v>
      </c>
    </row>
    <row r="144" spans="1:80">
      <c r="A144" s="274"/>
      <c r="B144" s="275"/>
      <c r="C144" s="332" t="s">
        <v>284</v>
      </c>
      <c r="D144" s="333"/>
      <c r="E144" s="333"/>
      <c r="F144" s="333"/>
      <c r="G144" s="334"/>
      <c r="I144" s="276"/>
      <c r="K144" s="276"/>
      <c r="L144" s="277" t="s">
        <v>284</v>
      </c>
      <c r="O144" s="264">
        <v>3</v>
      </c>
    </row>
    <row r="145" spans="1:80">
      <c r="A145" s="274"/>
      <c r="B145" s="275"/>
      <c r="C145" s="332" t="s">
        <v>285</v>
      </c>
      <c r="D145" s="333"/>
      <c r="E145" s="333"/>
      <c r="F145" s="333"/>
      <c r="G145" s="334"/>
      <c r="I145" s="276"/>
      <c r="K145" s="276"/>
      <c r="L145" s="277" t="s">
        <v>285</v>
      </c>
      <c r="O145" s="264">
        <v>3</v>
      </c>
    </row>
    <row r="146" spans="1:80">
      <c r="A146" s="265">
        <v>49</v>
      </c>
      <c r="B146" s="266" t="s">
        <v>286</v>
      </c>
      <c r="C146" s="267" t="s">
        <v>287</v>
      </c>
      <c r="D146" s="268" t="s">
        <v>145</v>
      </c>
      <c r="E146" s="269">
        <v>4.64300000000114E-2</v>
      </c>
      <c r="F146" s="269"/>
      <c r="G146" s="270">
        <f>E146*F146</f>
        <v>0</v>
      </c>
      <c r="H146" s="271">
        <v>0</v>
      </c>
      <c r="I146" s="272">
        <f>E146*H146</f>
        <v>0</v>
      </c>
      <c r="J146" s="271"/>
      <c r="K146" s="272">
        <f>E146*J146</f>
        <v>0</v>
      </c>
      <c r="O146" s="264">
        <v>2</v>
      </c>
      <c r="AA146" s="238">
        <v>7</v>
      </c>
      <c r="AB146" s="238">
        <v>1001</v>
      </c>
      <c r="AC146" s="238">
        <v>5</v>
      </c>
      <c r="AZ146" s="238">
        <v>2</v>
      </c>
      <c r="BA146" s="238">
        <f>IF(AZ146=1,G146,0)</f>
        <v>0</v>
      </c>
      <c r="BB146" s="238">
        <f>IF(AZ146=2,G146,0)</f>
        <v>0</v>
      </c>
      <c r="BC146" s="238">
        <f>IF(AZ146=3,G146,0)</f>
        <v>0</v>
      </c>
      <c r="BD146" s="238">
        <f>IF(AZ146=4,G146,0)</f>
        <v>0</v>
      </c>
      <c r="BE146" s="238">
        <f>IF(AZ146=5,G146,0)</f>
        <v>0</v>
      </c>
      <c r="CA146" s="273">
        <v>7</v>
      </c>
      <c r="CB146" s="273">
        <v>1001</v>
      </c>
    </row>
    <row r="147" spans="1:80">
      <c r="A147" s="265">
        <v>50</v>
      </c>
      <c r="B147" s="266" t="s">
        <v>182</v>
      </c>
      <c r="C147" s="267" t="s">
        <v>183</v>
      </c>
      <c r="D147" s="268" t="s">
        <v>184</v>
      </c>
      <c r="E147" s="269">
        <v>2.5</v>
      </c>
      <c r="F147" s="269"/>
      <c r="G147" s="270">
        <f>E147*F147</f>
        <v>0</v>
      </c>
      <c r="H147" s="271">
        <v>0</v>
      </c>
      <c r="I147" s="272">
        <f>E147*H147</f>
        <v>0</v>
      </c>
      <c r="J147" s="271"/>
      <c r="K147" s="272">
        <f>E147*J147</f>
        <v>0</v>
      </c>
      <c r="O147" s="264">
        <v>2</v>
      </c>
      <c r="AA147" s="238">
        <v>10</v>
      </c>
      <c r="AB147" s="238">
        <v>0</v>
      </c>
      <c r="AC147" s="238">
        <v>8</v>
      </c>
      <c r="AZ147" s="238">
        <v>5</v>
      </c>
      <c r="BA147" s="238">
        <f>IF(AZ147=1,G147,0)</f>
        <v>0</v>
      </c>
      <c r="BB147" s="238">
        <f>IF(AZ147=2,G147,0)</f>
        <v>0</v>
      </c>
      <c r="BC147" s="238">
        <f>IF(AZ147=3,G147,0)</f>
        <v>0</v>
      </c>
      <c r="BD147" s="238">
        <f>IF(AZ147=4,G147,0)</f>
        <v>0</v>
      </c>
      <c r="BE147" s="238">
        <f>IF(AZ147=5,G147,0)</f>
        <v>0</v>
      </c>
      <c r="CA147" s="273">
        <v>10</v>
      </c>
      <c r="CB147" s="273">
        <v>0</v>
      </c>
    </row>
    <row r="148" spans="1:80">
      <c r="A148" s="284"/>
      <c r="B148" s="285" t="s">
        <v>102</v>
      </c>
      <c r="C148" s="286" t="s">
        <v>224</v>
      </c>
      <c r="D148" s="287"/>
      <c r="E148" s="288"/>
      <c r="F148" s="289"/>
      <c r="G148" s="290">
        <f>SUM(G91:G147)</f>
        <v>0</v>
      </c>
      <c r="H148" s="291"/>
      <c r="I148" s="292">
        <f>SUM(I91:I147)</f>
        <v>4.6430000000011448E-2</v>
      </c>
      <c r="J148" s="291"/>
      <c r="K148" s="292">
        <f>SUM(K91:K147)</f>
        <v>-7.4809999999988719E-2</v>
      </c>
      <c r="O148" s="264">
        <v>4</v>
      </c>
      <c r="BA148" s="293">
        <f>SUM(BA91:BA147)</f>
        <v>0</v>
      </c>
      <c r="BB148" s="293">
        <f>SUM(BB91:BB147)</f>
        <v>0</v>
      </c>
      <c r="BC148" s="293">
        <f>SUM(BC91:BC147)</f>
        <v>0</v>
      </c>
      <c r="BD148" s="293">
        <f>SUM(BD91:BD147)</f>
        <v>0</v>
      </c>
      <c r="BE148" s="293">
        <f>SUM(BE91:BE147)</f>
        <v>0</v>
      </c>
    </row>
    <row r="149" spans="1:80">
      <c r="A149" s="254" t="s">
        <v>100</v>
      </c>
      <c r="B149" s="255" t="s">
        <v>288</v>
      </c>
      <c r="C149" s="256" t="s">
        <v>289</v>
      </c>
      <c r="D149" s="257"/>
      <c r="E149" s="258"/>
      <c r="F149" s="258"/>
      <c r="G149" s="259"/>
      <c r="H149" s="260"/>
      <c r="I149" s="261"/>
      <c r="J149" s="262"/>
      <c r="K149" s="263"/>
      <c r="O149" s="264">
        <v>1</v>
      </c>
    </row>
    <row r="150" spans="1:80" ht="22.5">
      <c r="A150" s="265">
        <v>51</v>
      </c>
      <c r="B150" s="266" t="s">
        <v>291</v>
      </c>
      <c r="C150" s="267" t="s">
        <v>292</v>
      </c>
      <c r="D150" s="268" t="s">
        <v>174</v>
      </c>
      <c r="E150" s="269">
        <v>1</v>
      </c>
      <c r="F150" s="269"/>
      <c r="G150" s="270">
        <f>E150*F150</f>
        <v>0</v>
      </c>
      <c r="H150" s="271">
        <v>0</v>
      </c>
      <c r="I150" s="272">
        <f>E150*H150</f>
        <v>0</v>
      </c>
      <c r="J150" s="271"/>
      <c r="K150" s="272">
        <f>E150*J150</f>
        <v>0</v>
      </c>
      <c r="O150" s="264">
        <v>2</v>
      </c>
      <c r="AA150" s="238">
        <v>12</v>
      </c>
      <c r="AB150" s="238">
        <v>0</v>
      </c>
      <c r="AC150" s="238">
        <v>30</v>
      </c>
      <c r="AZ150" s="238">
        <v>1</v>
      </c>
      <c r="BA150" s="238">
        <f>IF(AZ150=1,G150,0)</f>
        <v>0</v>
      </c>
      <c r="BB150" s="238">
        <f>IF(AZ150=2,G150,0)</f>
        <v>0</v>
      </c>
      <c r="BC150" s="238">
        <f>IF(AZ150=3,G150,0)</f>
        <v>0</v>
      </c>
      <c r="BD150" s="238">
        <f>IF(AZ150=4,G150,0)</f>
        <v>0</v>
      </c>
      <c r="BE150" s="238">
        <f>IF(AZ150=5,G150,0)</f>
        <v>0</v>
      </c>
      <c r="CA150" s="273">
        <v>12</v>
      </c>
      <c r="CB150" s="273">
        <v>0</v>
      </c>
    </row>
    <row r="151" spans="1:80">
      <c r="A151" s="274"/>
      <c r="B151" s="275"/>
      <c r="C151" s="332" t="s">
        <v>293</v>
      </c>
      <c r="D151" s="333"/>
      <c r="E151" s="333"/>
      <c r="F151" s="333"/>
      <c r="G151" s="334"/>
      <c r="I151" s="276"/>
      <c r="K151" s="276"/>
      <c r="L151" s="277" t="s">
        <v>293</v>
      </c>
      <c r="O151" s="264">
        <v>3</v>
      </c>
    </row>
    <row r="152" spans="1:80">
      <c r="A152" s="274"/>
      <c r="B152" s="275"/>
      <c r="C152" s="332" t="s">
        <v>294</v>
      </c>
      <c r="D152" s="333"/>
      <c r="E152" s="333"/>
      <c r="F152" s="333"/>
      <c r="G152" s="334"/>
      <c r="I152" s="276"/>
      <c r="K152" s="276"/>
      <c r="L152" s="277" t="s">
        <v>294</v>
      </c>
      <c r="O152" s="264">
        <v>3</v>
      </c>
    </row>
    <row r="153" spans="1:80" ht="22.5">
      <c r="A153" s="265">
        <v>52</v>
      </c>
      <c r="B153" s="266" t="s">
        <v>295</v>
      </c>
      <c r="C153" s="267" t="s">
        <v>296</v>
      </c>
      <c r="D153" s="268" t="s">
        <v>174</v>
      </c>
      <c r="E153" s="269">
        <v>1</v>
      </c>
      <c r="F153" s="269"/>
      <c r="G153" s="270">
        <f>E153*F153</f>
        <v>0</v>
      </c>
      <c r="H153" s="271">
        <v>0</v>
      </c>
      <c r="I153" s="272">
        <f>E153*H153</f>
        <v>0</v>
      </c>
      <c r="J153" s="271"/>
      <c r="K153" s="272">
        <f>E153*J153</f>
        <v>0</v>
      </c>
      <c r="O153" s="264">
        <v>2</v>
      </c>
      <c r="AA153" s="238">
        <v>12</v>
      </c>
      <c r="AB153" s="238">
        <v>0</v>
      </c>
      <c r="AC153" s="238">
        <v>45</v>
      </c>
      <c r="AZ153" s="238">
        <v>1</v>
      </c>
      <c r="BA153" s="238">
        <f>IF(AZ153=1,G153,0)</f>
        <v>0</v>
      </c>
      <c r="BB153" s="238">
        <f>IF(AZ153=2,G153,0)</f>
        <v>0</v>
      </c>
      <c r="BC153" s="238">
        <f>IF(AZ153=3,G153,0)</f>
        <v>0</v>
      </c>
      <c r="BD153" s="238">
        <f>IF(AZ153=4,G153,0)</f>
        <v>0</v>
      </c>
      <c r="BE153" s="238">
        <f>IF(AZ153=5,G153,0)</f>
        <v>0</v>
      </c>
      <c r="CA153" s="273">
        <v>12</v>
      </c>
      <c r="CB153" s="273">
        <v>0</v>
      </c>
    </row>
    <row r="154" spans="1:80">
      <c r="A154" s="284"/>
      <c r="B154" s="285" t="s">
        <v>102</v>
      </c>
      <c r="C154" s="286" t="s">
        <v>290</v>
      </c>
      <c r="D154" s="287"/>
      <c r="E154" s="288"/>
      <c r="F154" s="289"/>
      <c r="G154" s="290">
        <f>SUM(G149:G153)</f>
        <v>0</v>
      </c>
      <c r="H154" s="291"/>
      <c r="I154" s="292">
        <f>SUM(I149:I153)</f>
        <v>0</v>
      </c>
      <c r="J154" s="291"/>
      <c r="K154" s="292">
        <f>SUM(K149:K153)</f>
        <v>0</v>
      </c>
      <c r="O154" s="264">
        <v>4</v>
      </c>
      <c r="BA154" s="293">
        <f>SUM(BA149:BA153)</f>
        <v>0</v>
      </c>
      <c r="BB154" s="293">
        <f>SUM(BB149:BB153)</f>
        <v>0</v>
      </c>
      <c r="BC154" s="293">
        <f>SUM(BC149:BC153)</f>
        <v>0</v>
      </c>
      <c r="BD154" s="293">
        <f>SUM(BD149:BD153)</f>
        <v>0</v>
      </c>
      <c r="BE154" s="293">
        <f>SUM(BE149:BE153)</f>
        <v>0</v>
      </c>
    </row>
    <row r="155" spans="1:80">
      <c r="E155" s="238"/>
    </row>
    <row r="156" spans="1:80">
      <c r="E156" s="238"/>
    </row>
    <row r="157" spans="1:80">
      <c r="E157" s="238"/>
    </row>
    <row r="158" spans="1:80">
      <c r="E158" s="238"/>
    </row>
    <row r="159" spans="1:80">
      <c r="E159" s="238"/>
    </row>
    <row r="160" spans="1:80">
      <c r="E160" s="238"/>
    </row>
    <row r="161" spans="5:5">
      <c r="E161" s="238"/>
    </row>
    <row r="162" spans="5:5">
      <c r="E162" s="238"/>
    </row>
    <row r="163" spans="5:5">
      <c r="E163" s="238"/>
    </row>
    <row r="164" spans="5:5">
      <c r="E164" s="238"/>
    </row>
    <row r="165" spans="5:5">
      <c r="E165" s="238"/>
    </row>
    <row r="166" spans="5:5">
      <c r="E166" s="238"/>
    </row>
    <row r="167" spans="5:5">
      <c r="E167" s="238"/>
    </row>
    <row r="168" spans="5:5">
      <c r="E168" s="238"/>
    </row>
    <row r="169" spans="5:5">
      <c r="E169" s="238"/>
    </row>
    <row r="170" spans="5:5">
      <c r="E170" s="238"/>
    </row>
    <row r="171" spans="5:5">
      <c r="E171" s="238"/>
    </row>
    <row r="172" spans="5:5">
      <c r="E172" s="238"/>
    </row>
    <row r="173" spans="5:5">
      <c r="E173" s="238"/>
    </row>
    <row r="174" spans="5:5">
      <c r="E174" s="238"/>
    </row>
    <row r="175" spans="5:5">
      <c r="E175" s="238"/>
    </row>
    <row r="176" spans="5:5">
      <c r="E176" s="238"/>
    </row>
    <row r="177" spans="1:7">
      <c r="E177" s="238"/>
    </row>
    <row r="178" spans="1:7">
      <c r="A178" s="283"/>
      <c r="B178" s="283"/>
      <c r="C178" s="283"/>
      <c r="D178" s="283"/>
      <c r="E178" s="283"/>
      <c r="F178" s="283"/>
      <c r="G178" s="283"/>
    </row>
    <row r="179" spans="1:7">
      <c r="A179" s="283"/>
      <c r="B179" s="283"/>
      <c r="C179" s="283"/>
      <c r="D179" s="283"/>
      <c r="E179" s="283"/>
      <c r="F179" s="283"/>
      <c r="G179" s="283"/>
    </row>
    <row r="180" spans="1:7">
      <c r="A180" s="283"/>
      <c r="B180" s="283"/>
      <c r="C180" s="283"/>
      <c r="D180" s="283"/>
      <c r="E180" s="283"/>
      <c r="F180" s="283"/>
      <c r="G180" s="283"/>
    </row>
    <row r="181" spans="1:7">
      <c r="A181" s="283"/>
      <c r="B181" s="283"/>
      <c r="C181" s="283"/>
      <c r="D181" s="283"/>
      <c r="E181" s="283"/>
      <c r="F181" s="283"/>
      <c r="G181" s="283"/>
    </row>
    <row r="182" spans="1:7">
      <c r="E182" s="238"/>
    </row>
    <row r="183" spans="1:7">
      <c r="E183" s="238"/>
    </row>
    <row r="184" spans="1:7">
      <c r="E184" s="238"/>
    </row>
    <row r="185" spans="1:7">
      <c r="E185" s="238"/>
    </row>
    <row r="186" spans="1:7">
      <c r="E186" s="238"/>
    </row>
    <row r="187" spans="1:7">
      <c r="E187" s="238"/>
    </row>
    <row r="188" spans="1:7">
      <c r="E188" s="238"/>
    </row>
    <row r="189" spans="1:7">
      <c r="E189" s="238"/>
    </row>
    <row r="190" spans="1:7">
      <c r="E190" s="238"/>
    </row>
    <row r="191" spans="1:7">
      <c r="E191" s="238"/>
    </row>
    <row r="192" spans="1:7">
      <c r="E192" s="238"/>
    </row>
    <row r="193" spans="5:5">
      <c r="E193" s="238"/>
    </row>
    <row r="194" spans="5:5">
      <c r="E194" s="238"/>
    </row>
    <row r="195" spans="5:5">
      <c r="E195" s="238"/>
    </row>
    <row r="196" spans="5:5">
      <c r="E196" s="238"/>
    </row>
    <row r="197" spans="5:5">
      <c r="E197" s="238"/>
    </row>
    <row r="198" spans="5:5">
      <c r="E198" s="238"/>
    </row>
    <row r="199" spans="5:5">
      <c r="E199" s="238"/>
    </row>
    <row r="200" spans="5:5">
      <c r="E200" s="238"/>
    </row>
    <row r="201" spans="5:5">
      <c r="E201" s="238"/>
    </row>
    <row r="202" spans="5:5">
      <c r="E202" s="238"/>
    </row>
    <row r="203" spans="5:5">
      <c r="E203" s="238"/>
    </row>
    <row r="204" spans="5:5">
      <c r="E204" s="238"/>
    </row>
    <row r="205" spans="5:5">
      <c r="E205" s="238"/>
    </row>
    <row r="206" spans="5:5">
      <c r="E206" s="238"/>
    </row>
    <row r="207" spans="5:5">
      <c r="E207" s="238"/>
    </row>
    <row r="208" spans="5:5">
      <c r="E208" s="238"/>
    </row>
    <row r="209" spans="1:7">
      <c r="E209" s="238"/>
    </row>
    <row r="210" spans="1:7">
      <c r="E210" s="238"/>
    </row>
    <row r="211" spans="1:7">
      <c r="E211" s="238"/>
    </row>
    <row r="212" spans="1:7">
      <c r="E212" s="238"/>
    </row>
    <row r="213" spans="1:7">
      <c r="A213" s="294"/>
      <c r="B213" s="294"/>
    </row>
    <row r="214" spans="1:7">
      <c r="A214" s="283"/>
      <c r="B214" s="283"/>
      <c r="C214" s="295"/>
      <c r="D214" s="295"/>
      <c r="E214" s="296"/>
      <c r="F214" s="295"/>
      <c r="G214" s="297"/>
    </row>
    <row r="215" spans="1:7">
      <c r="A215" s="298"/>
      <c r="B215" s="298"/>
      <c r="C215" s="283"/>
      <c r="D215" s="283"/>
      <c r="E215" s="299"/>
      <c r="F215" s="283"/>
      <c r="G215" s="283"/>
    </row>
    <row r="216" spans="1:7">
      <c r="A216" s="283"/>
      <c r="B216" s="283"/>
      <c r="C216" s="283"/>
      <c r="D216" s="283"/>
      <c r="E216" s="299"/>
      <c r="F216" s="283"/>
      <c r="G216" s="283"/>
    </row>
    <row r="217" spans="1:7">
      <c r="A217" s="283"/>
      <c r="B217" s="283"/>
      <c r="C217" s="283"/>
      <c r="D217" s="283"/>
      <c r="E217" s="299"/>
      <c r="F217" s="283"/>
      <c r="G217" s="283"/>
    </row>
    <row r="218" spans="1:7">
      <c r="A218" s="283"/>
      <c r="B218" s="283"/>
      <c r="C218" s="283"/>
      <c r="D218" s="283"/>
      <c r="E218" s="299"/>
      <c r="F218" s="283"/>
      <c r="G218" s="283"/>
    </row>
    <row r="219" spans="1:7">
      <c r="A219" s="283"/>
      <c r="B219" s="283"/>
      <c r="C219" s="283"/>
      <c r="D219" s="283"/>
      <c r="E219" s="299"/>
      <c r="F219" s="283"/>
      <c r="G219" s="283"/>
    </row>
    <row r="220" spans="1:7">
      <c r="A220" s="283"/>
      <c r="B220" s="283"/>
      <c r="C220" s="283"/>
      <c r="D220" s="283"/>
      <c r="E220" s="299"/>
      <c r="F220" s="283"/>
      <c r="G220" s="283"/>
    </row>
    <row r="221" spans="1:7">
      <c r="A221" s="283"/>
      <c r="B221" s="283"/>
      <c r="C221" s="283"/>
      <c r="D221" s="283"/>
      <c r="E221" s="299"/>
      <c r="F221" s="283"/>
      <c r="G221" s="283"/>
    </row>
    <row r="222" spans="1:7">
      <c r="A222" s="283"/>
      <c r="B222" s="283"/>
      <c r="C222" s="283"/>
      <c r="D222" s="283"/>
      <c r="E222" s="299"/>
      <c r="F222" s="283"/>
      <c r="G222" s="283"/>
    </row>
    <row r="223" spans="1:7">
      <c r="A223" s="283"/>
      <c r="B223" s="283"/>
      <c r="C223" s="283"/>
      <c r="D223" s="283"/>
      <c r="E223" s="299"/>
      <c r="F223" s="283"/>
      <c r="G223" s="283"/>
    </row>
    <row r="224" spans="1:7">
      <c r="A224" s="283"/>
      <c r="B224" s="283"/>
      <c r="C224" s="283"/>
      <c r="D224" s="283"/>
      <c r="E224" s="299"/>
      <c r="F224" s="283"/>
      <c r="G224" s="283"/>
    </row>
    <row r="225" spans="1:7">
      <c r="A225" s="283"/>
      <c r="B225" s="283"/>
      <c r="C225" s="283"/>
      <c r="D225" s="283"/>
      <c r="E225" s="299"/>
      <c r="F225" s="283"/>
      <c r="G225" s="283"/>
    </row>
    <row r="226" spans="1:7">
      <c r="A226" s="283"/>
      <c r="B226" s="283"/>
      <c r="C226" s="283"/>
      <c r="D226" s="283"/>
      <c r="E226" s="299"/>
      <c r="F226" s="283"/>
      <c r="G226" s="283"/>
    </row>
    <row r="227" spans="1:7">
      <c r="A227" s="283"/>
      <c r="B227" s="283"/>
      <c r="C227" s="283"/>
      <c r="D227" s="283"/>
      <c r="E227" s="299"/>
      <c r="F227" s="283"/>
      <c r="G227" s="283"/>
    </row>
  </sheetData>
  <mergeCells count="84">
    <mergeCell ref="A1:G1"/>
    <mergeCell ref="A3:B3"/>
    <mergeCell ref="A4:B4"/>
    <mergeCell ref="E4:G4"/>
    <mergeCell ref="C46:D46"/>
    <mergeCell ref="C38:G38"/>
    <mergeCell ref="C48:G48"/>
    <mergeCell ref="C49:G49"/>
    <mergeCell ref="C51:G51"/>
    <mergeCell ref="C15:D15"/>
    <mergeCell ref="C16:D16"/>
    <mergeCell ref="C39:G39"/>
    <mergeCell ref="C40:G40"/>
    <mergeCell ref="C41:G41"/>
    <mergeCell ref="C45:G45"/>
    <mergeCell ref="C21:G21"/>
    <mergeCell ref="C23:G23"/>
    <mergeCell ref="C25:G25"/>
    <mergeCell ref="C33:G33"/>
    <mergeCell ref="C34:G34"/>
    <mergeCell ref="C35:G35"/>
    <mergeCell ref="C36:G36"/>
    <mergeCell ref="C79:D79"/>
    <mergeCell ref="C52:G52"/>
    <mergeCell ref="C53:G53"/>
    <mergeCell ref="C54:G54"/>
    <mergeCell ref="C60:G60"/>
    <mergeCell ref="C62:G62"/>
    <mergeCell ref="C64:G64"/>
    <mergeCell ref="C66:G66"/>
    <mergeCell ref="C68:G68"/>
    <mergeCell ref="C70:G70"/>
    <mergeCell ref="C73:D73"/>
    <mergeCell ref="C75:D75"/>
    <mergeCell ref="C77:G77"/>
    <mergeCell ref="C78:G78"/>
    <mergeCell ref="C81:G81"/>
    <mergeCell ref="C82:G82"/>
    <mergeCell ref="C85:G85"/>
    <mergeCell ref="C86:G86"/>
    <mergeCell ref="C87:G87"/>
    <mergeCell ref="C112:G112"/>
    <mergeCell ref="C113:G113"/>
    <mergeCell ref="C114:G114"/>
    <mergeCell ref="C115:G115"/>
    <mergeCell ref="C116:G116"/>
    <mergeCell ref="C104:G104"/>
    <mergeCell ref="C107:G107"/>
    <mergeCell ref="C108:G108"/>
    <mergeCell ref="C109:G109"/>
    <mergeCell ref="C110:G110"/>
    <mergeCell ref="C93:G93"/>
    <mergeCell ref="C95:G95"/>
    <mergeCell ref="C97:G97"/>
    <mergeCell ref="C102:G102"/>
    <mergeCell ref="C103:G103"/>
    <mergeCell ref="C117:G117"/>
    <mergeCell ref="C118:G118"/>
    <mergeCell ref="C119:G119"/>
    <mergeCell ref="C133:G133"/>
    <mergeCell ref="C121:G121"/>
    <mergeCell ref="C122:G122"/>
    <mergeCell ref="C123:G123"/>
    <mergeCell ref="C124:G124"/>
    <mergeCell ref="C125:G125"/>
    <mergeCell ref="C126:G126"/>
    <mergeCell ref="C128:G128"/>
    <mergeCell ref="C129:G129"/>
    <mergeCell ref="C130:G130"/>
    <mergeCell ref="C131:G131"/>
    <mergeCell ref="C132:G132"/>
    <mergeCell ref="C120:G120"/>
    <mergeCell ref="C152:G152"/>
    <mergeCell ref="C135:G135"/>
    <mergeCell ref="C136:G136"/>
    <mergeCell ref="C137:G137"/>
    <mergeCell ref="C138:G138"/>
    <mergeCell ref="C139:G139"/>
    <mergeCell ref="C140:G140"/>
    <mergeCell ref="C141:G141"/>
    <mergeCell ref="C143:G143"/>
    <mergeCell ref="C144:G144"/>
    <mergeCell ref="C145:G145"/>
    <mergeCell ref="C151:G15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5"/>
  <sheetViews>
    <sheetView zoomScaleNormal="100" workbookViewId="0">
      <selection activeCell="M16" sqref="M1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8" max="8" width="0" hidden="1" customWidth="1"/>
  </cols>
  <sheetData>
    <row r="1" spans="1:57" ht="24.75" customHeight="1" thickBot="1">
      <c r="A1" s="96" t="s">
        <v>33</v>
      </c>
      <c r="B1" s="97"/>
      <c r="C1" s="97"/>
      <c r="D1" s="97"/>
      <c r="E1" s="97"/>
      <c r="F1" s="97"/>
      <c r="G1" s="97"/>
    </row>
    <row r="2" spans="1:57" ht="12.75" customHeight="1">
      <c r="A2" s="98" t="s">
        <v>34</v>
      </c>
      <c r="B2" s="99"/>
      <c r="C2" s="100" t="s">
        <v>307</v>
      </c>
      <c r="D2" s="100" t="s">
        <v>308</v>
      </c>
      <c r="E2" s="99"/>
      <c r="F2" s="101" t="s">
        <v>35</v>
      </c>
      <c r="G2" s="102"/>
    </row>
    <row r="3" spans="1:57" ht="3" hidden="1" customHeight="1">
      <c r="A3" s="103"/>
      <c r="B3" s="104"/>
      <c r="C3" s="105"/>
      <c r="D3" s="105"/>
      <c r="E3" s="104"/>
      <c r="F3" s="106"/>
      <c r="G3" s="107"/>
    </row>
    <row r="4" spans="1:57" ht="12" customHeight="1">
      <c r="A4" s="108" t="s">
        <v>36</v>
      </c>
      <c r="B4" s="104"/>
      <c r="C4" s="105"/>
      <c r="D4" s="105"/>
      <c r="E4" s="104"/>
      <c r="F4" s="106" t="s">
        <v>37</v>
      </c>
      <c r="G4" s="109"/>
    </row>
    <row r="5" spans="1:57" ht="12.95" customHeight="1">
      <c r="A5" s="110" t="s">
        <v>106</v>
      </c>
      <c r="B5" s="111"/>
      <c r="C5" s="112" t="s">
        <v>107</v>
      </c>
      <c r="D5" s="113"/>
      <c r="E5" s="114"/>
      <c r="F5" s="106" t="s">
        <v>38</v>
      </c>
      <c r="G5" s="107"/>
    </row>
    <row r="6" spans="1:57" ht="12.95" customHeight="1">
      <c r="A6" s="108" t="s">
        <v>39</v>
      </c>
      <c r="B6" s="104"/>
      <c r="C6" s="105"/>
      <c r="D6" s="105"/>
      <c r="E6" s="104"/>
      <c r="F6" s="115" t="s">
        <v>40</v>
      </c>
      <c r="G6" s="116">
        <v>0</v>
      </c>
      <c r="O6" s="117"/>
    </row>
    <row r="7" spans="1:57" ht="12.95" customHeight="1">
      <c r="A7" s="118" t="s">
        <v>103</v>
      </c>
      <c r="B7" s="119"/>
      <c r="C7" s="120" t="s">
        <v>104</v>
      </c>
      <c r="D7" s="121"/>
      <c r="E7" s="121"/>
      <c r="F7" s="122" t="s">
        <v>41</v>
      </c>
      <c r="G7" s="116">
        <f>IF(G6=0,,ROUND((F30+F32)/G6,1))</f>
        <v>0</v>
      </c>
    </row>
    <row r="8" spans="1:57">
      <c r="A8" s="123" t="s">
        <v>42</v>
      </c>
      <c r="B8" s="106"/>
      <c r="C8" s="314" t="s">
        <v>305</v>
      </c>
      <c r="D8" s="314"/>
      <c r="E8" s="315"/>
      <c r="F8" s="124" t="s">
        <v>43</v>
      </c>
      <c r="G8" s="125"/>
      <c r="H8" s="126"/>
      <c r="I8" s="127"/>
    </row>
    <row r="9" spans="1:57">
      <c r="A9" s="123" t="s">
        <v>44</v>
      </c>
      <c r="B9" s="106"/>
      <c r="C9" s="314"/>
      <c r="D9" s="314"/>
      <c r="E9" s="315"/>
      <c r="F9" s="106"/>
      <c r="G9" s="128"/>
      <c r="H9" s="129"/>
    </row>
    <row r="10" spans="1:57">
      <c r="A10" s="123" t="s">
        <v>45</v>
      </c>
      <c r="B10" s="106"/>
      <c r="C10" s="314" t="s">
        <v>306</v>
      </c>
      <c r="D10" s="314"/>
      <c r="E10" s="314"/>
      <c r="F10" s="130"/>
      <c r="G10" s="131"/>
      <c r="H10" s="132"/>
    </row>
    <row r="11" spans="1:57" ht="13.5" customHeight="1">
      <c r="A11" s="123" t="s">
        <v>46</v>
      </c>
      <c r="B11" s="106"/>
      <c r="C11" s="314" t="s">
        <v>305</v>
      </c>
      <c r="D11" s="314"/>
      <c r="E11" s="314"/>
      <c r="F11" s="133" t="s">
        <v>47</v>
      </c>
      <c r="G11" s="134"/>
      <c r="H11" s="129"/>
      <c r="BA11" s="135"/>
      <c r="BB11" s="135"/>
      <c r="BC11" s="135"/>
      <c r="BD11" s="135"/>
      <c r="BE11" s="135"/>
    </row>
    <row r="12" spans="1:57" ht="12.75" customHeight="1">
      <c r="A12" s="136" t="s">
        <v>48</v>
      </c>
      <c r="B12" s="104"/>
      <c r="C12" s="316"/>
      <c r="D12" s="316"/>
      <c r="E12" s="316"/>
      <c r="F12" s="137" t="s">
        <v>49</v>
      </c>
      <c r="G12" s="138"/>
      <c r="H12" s="129"/>
    </row>
    <row r="13" spans="1:57" ht="28.5" customHeight="1" thickBot="1">
      <c r="A13" s="139" t="s">
        <v>50</v>
      </c>
      <c r="B13" s="140"/>
      <c r="C13" s="140"/>
      <c r="D13" s="140"/>
      <c r="E13" s="141"/>
      <c r="F13" s="141"/>
      <c r="G13" s="142"/>
      <c r="H13" s="129"/>
    </row>
    <row r="14" spans="1:57" ht="17.25" customHeight="1" thickBot="1">
      <c r="A14" s="143" t="s">
        <v>51</v>
      </c>
      <c r="B14" s="144"/>
      <c r="C14" s="145"/>
      <c r="D14" s="146" t="s">
        <v>52</v>
      </c>
      <c r="E14" s="147"/>
      <c r="F14" s="147"/>
      <c r="G14" s="145"/>
    </row>
    <row r="15" spans="1:57" ht="15.95" customHeight="1">
      <c r="A15" s="148"/>
      <c r="B15" s="149" t="s">
        <v>53</v>
      </c>
      <c r="C15" s="150">
        <f>'SO-01 D.1.4b Rek'!E13</f>
        <v>0</v>
      </c>
      <c r="D15" s="151" t="str">
        <f>'SO-01 D.1.4b Rek'!A18</f>
        <v>Ztížené výrobní podmínky</v>
      </c>
      <c r="E15" s="152"/>
      <c r="F15" s="153"/>
      <c r="G15" s="150">
        <f>'SO-01 D.1.4b Rek'!I18</f>
        <v>0</v>
      </c>
    </row>
    <row r="16" spans="1:57" ht="15.95" customHeight="1">
      <c r="A16" s="148" t="s">
        <v>54</v>
      </c>
      <c r="B16" s="149" t="s">
        <v>55</v>
      </c>
      <c r="C16" s="150">
        <f>'SO-01 D.1.4b Rek'!F13</f>
        <v>0</v>
      </c>
      <c r="D16" s="154" t="str">
        <f>'SO-01 D.1.4b Rek'!A19</f>
        <v>Oborová přirážka</v>
      </c>
      <c r="E16" s="155"/>
      <c r="F16" s="156"/>
      <c r="G16" s="150">
        <f>'SO-01 D.1.4b Rek'!I19</f>
        <v>0</v>
      </c>
    </row>
    <row r="17" spans="1:8" ht="15.95" customHeight="1">
      <c r="A17" s="148" t="s">
        <v>56</v>
      </c>
      <c r="B17" s="149" t="s">
        <v>57</v>
      </c>
      <c r="C17" s="150">
        <f>'SO-01 D.1.4b Rek'!H13</f>
        <v>0</v>
      </c>
      <c r="D17" s="154" t="str">
        <f>'SO-01 D.1.4b Rek'!A20</f>
        <v>Přesun stavebních kapacit</v>
      </c>
      <c r="E17" s="155"/>
      <c r="F17" s="156"/>
      <c r="G17" s="150">
        <f>'SO-01 D.1.4b Rek'!I20</f>
        <v>0</v>
      </c>
    </row>
    <row r="18" spans="1:8" ht="15.95" customHeight="1">
      <c r="A18" s="157" t="s">
        <v>58</v>
      </c>
      <c r="B18" s="158" t="s">
        <v>59</v>
      </c>
      <c r="C18" s="150">
        <f>'SO-01 D.1.4b Rek'!G13</f>
        <v>0</v>
      </c>
      <c r="D18" s="154" t="str">
        <f>'SO-01 D.1.4b Rek'!A21</f>
        <v>Mimostaveništní doprava</v>
      </c>
      <c r="E18" s="155"/>
      <c r="F18" s="156"/>
      <c r="G18" s="150">
        <f>'SO-01 D.1.4b Rek'!I21</f>
        <v>0</v>
      </c>
    </row>
    <row r="19" spans="1:8" ht="15.95" customHeight="1">
      <c r="A19" s="159" t="s">
        <v>60</v>
      </c>
      <c r="B19" s="149"/>
      <c r="C19" s="150">
        <f>SUM(C15:C18)</f>
        <v>0</v>
      </c>
      <c r="D19" s="160" t="str">
        <f>'SO-01 D.1.4b Rek'!A22</f>
        <v>Zařízení staveniště</v>
      </c>
      <c r="E19" s="155"/>
      <c r="F19" s="156"/>
      <c r="G19" s="150">
        <f>'SO-01 D.1.4b Rek'!I22</f>
        <v>0</v>
      </c>
    </row>
    <row r="20" spans="1:8" ht="15.95" customHeight="1">
      <c r="A20" s="159"/>
      <c r="B20" s="149"/>
      <c r="C20" s="150"/>
      <c r="D20" s="154" t="str">
        <f>'SO-01 D.1.4b Rek'!A23</f>
        <v>Provoz investora</v>
      </c>
      <c r="E20" s="155"/>
      <c r="F20" s="156"/>
      <c r="G20" s="150">
        <f>'SO-01 D.1.4b Rek'!I23</f>
        <v>0</v>
      </c>
    </row>
    <row r="21" spans="1:8" ht="15.95" customHeight="1">
      <c r="A21" s="159" t="s">
        <v>30</v>
      </c>
      <c r="B21" s="149"/>
      <c r="C21" s="150">
        <f>'SO-01 D.1.4b Rek'!I13</f>
        <v>0</v>
      </c>
      <c r="D21" s="154" t="str">
        <f>'SO-01 D.1.4b Rek'!A24</f>
        <v>Kompletační činnost (IČD)</v>
      </c>
      <c r="E21" s="155"/>
      <c r="F21" s="156"/>
      <c r="G21" s="150">
        <f>'SO-01 D.1.4b Rek'!I24</f>
        <v>0</v>
      </c>
    </row>
    <row r="22" spans="1:8" ht="15.95" customHeight="1">
      <c r="A22" s="161" t="s">
        <v>61</v>
      </c>
      <c r="B22" s="129"/>
      <c r="C22" s="150">
        <f>C19+C21</f>
        <v>0</v>
      </c>
      <c r="D22" s="154" t="s">
        <v>62</v>
      </c>
      <c r="E22" s="155"/>
      <c r="F22" s="156"/>
      <c r="G22" s="150">
        <f>G23-SUM(G15:G21)</f>
        <v>0</v>
      </c>
    </row>
    <row r="23" spans="1:8" ht="15.95" customHeight="1" thickBot="1">
      <c r="A23" s="317" t="s">
        <v>63</v>
      </c>
      <c r="B23" s="318"/>
      <c r="C23" s="162">
        <f>C22+G23</f>
        <v>0</v>
      </c>
      <c r="D23" s="163" t="s">
        <v>64</v>
      </c>
      <c r="E23" s="164"/>
      <c r="F23" s="165"/>
      <c r="G23" s="150">
        <f>'SO-01 D.1.4b Rek'!H26</f>
        <v>0</v>
      </c>
    </row>
    <row r="24" spans="1:8">
      <c r="A24" s="166" t="s">
        <v>65</v>
      </c>
      <c r="B24" s="167"/>
      <c r="C24" s="168"/>
      <c r="D24" s="167" t="s">
        <v>66</v>
      </c>
      <c r="E24" s="167"/>
      <c r="F24" s="169" t="s">
        <v>67</v>
      </c>
      <c r="G24" s="170"/>
    </row>
    <row r="25" spans="1:8">
      <c r="A25" s="161" t="s">
        <v>68</v>
      </c>
      <c r="B25" s="129"/>
      <c r="C25" s="171"/>
      <c r="D25" s="129" t="s">
        <v>68</v>
      </c>
      <c r="F25" s="172" t="s">
        <v>68</v>
      </c>
      <c r="G25" s="173"/>
    </row>
    <row r="26" spans="1:8" ht="37.5" customHeight="1">
      <c r="A26" s="161" t="s">
        <v>69</v>
      </c>
      <c r="B26" s="174"/>
      <c r="C26" s="171"/>
      <c r="D26" s="129" t="s">
        <v>69</v>
      </c>
      <c r="F26" s="172" t="s">
        <v>69</v>
      </c>
      <c r="G26" s="173"/>
    </row>
    <row r="27" spans="1:8">
      <c r="A27" s="161"/>
      <c r="B27" s="175"/>
      <c r="C27" s="171"/>
      <c r="D27" s="129"/>
      <c r="F27" s="172"/>
      <c r="G27" s="173"/>
    </row>
    <row r="28" spans="1:8">
      <c r="A28" s="161" t="s">
        <v>70</v>
      </c>
      <c r="B28" s="129"/>
      <c r="C28" s="171"/>
      <c r="D28" s="172" t="s">
        <v>71</v>
      </c>
      <c r="E28" s="171"/>
      <c r="F28" s="176" t="s">
        <v>71</v>
      </c>
      <c r="G28" s="173"/>
    </row>
    <row r="29" spans="1:8" ht="69" customHeight="1">
      <c r="A29" s="161"/>
      <c r="B29" s="129"/>
      <c r="C29" s="177"/>
      <c r="D29" s="178"/>
      <c r="E29" s="177"/>
      <c r="F29" s="129"/>
      <c r="G29" s="173"/>
    </row>
    <row r="30" spans="1:8">
      <c r="A30" s="179" t="s">
        <v>12</v>
      </c>
      <c r="B30" s="180"/>
      <c r="C30" s="181">
        <v>15</v>
      </c>
      <c r="D30" s="180" t="s">
        <v>72</v>
      </c>
      <c r="E30" s="182"/>
      <c r="F30" s="319">
        <f>ROUND(C23-F32,0)</f>
        <v>0</v>
      </c>
      <c r="G30" s="320"/>
      <c r="H30" s="135">
        <f>F30</f>
        <v>0</v>
      </c>
    </row>
    <row r="31" spans="1:8">
      <c r="A31" s="179" t="s">
        <v>73</v>
      </c>
      <c r="B31" s="180"/>
      <c r="C31" s="181">
        <f>C30</f>
        <v>15</v>
      </c>
      <c r="D31" s="180" t="s">
        <v>74</v>
      </c>
      <c r="E31" s="182"/>
      <c r="F31" s="319">
        <f>ROUND(PRODUCT(F30,C31/100),1)</f>
        <v>0</v>
      </c>
      <c r="G31" s="320"/>
    </row>
    <row r="32" spans="1:8">
      <c r="A32" s="179" t="s">
        <v>12</v>
      </c>
      <c r="B32" s="180"/>
      <c r="C32" s="181">
        <v>0</v>
      </c>
      <c r="D32" s="180" t="s">
        <v>74</v>
      </c>
      <c r="E32" s="182"/>
      <c r="F32" s="319">
        <v>0</v>
      </c>
      <c r="G32" s="320"/>
    </row>
    <row r="33" spans="1:8">
      <c r="A33" s="179" t="s">
        <v>73</v>
      </c>
      <c r="B33" s="183"/>
      <c r="C33" s="184">
        <f>C32</f>
        <v>0</v>
      </c>
      <c r="D33" s="180" t="s">
        <v>74</v>
      </c>
      <c r="E33" s="156"/>
      <c r="F33" s="319">
        <f>ROUND(PRODUCT(F32,C33/100),1)</f>
        <v>0</v>
      </c>
      <c r="G33" s="320"/>
    </row>
    <row r="34" spans="1:8" s="188" customFormat="1" ht="19.5" customHeight="1" thickBot="1">
      <c r="A34" s="185" t="s">
        <v>75</v>
      </c>
      <c r="B34" s="186"/>
      <c r="C34" s="186"/>
      <c r="D34" s="186"/>
      <c r="E34" s="187"/>
      <c r="F34" s="321">
        <f>CEILING(SUM(F30:F33),IF(SUM(F30:F33)&gt;=0,1,-1))</f>
        <v>0</v>
      </c>
      <c r="G34" s="322"/>
    </row>
    <row r="36" spans="1:8">
      <c r="A36" s="1" t="s">
        <v>76</v>
      </c>
      <c r="B36" s="1"/>
      <c r="C36" s="1"/>
      <c r="D36" s="1"/>
      <c r="E36" s="1"/>
      <c r="F36" s="1"/>
      <c r="G36" s="1"/>
      <c r="H36" t="s">
        <v>2</v>
      </c>
    </row>
    <row r="37" spans="1:8" ht="14.25" customHeight="1">
      <c r="A37" s="1"/>
      <c r="B37" s="313" t="s">
        <v>410</v>
      </c>
      <c r="C37" s="313"/>
      <c r="D37" s="313"/>
      <c r="E37" s="313"/>
      <c r="F37" s="313"/>
      <c r="G37" s="313"/>
      <c r="H37" t="s">
        <v>2</v>
      </c>
    </row>
    <row r="38" spans="1:8" ht="12.75" customHeight="1">
      <c r="A38" s="189"/>
      <c r="B38" s="313"/>
      <c r="C38" s="313"/>
      <c r="D38" s="313"/>
      <c r="E38" s="313"/>
      <c r="F38" s="313"/>
      <c r="G38" s="313"/>
      <c r="H38" t="s">
        <v>2</v>
      </c>
    </row>
    <row r="39" spans="1:8">
      <c r="A39" s="189"/>
      <c r="B39" s="313"/>
      <c r="C39" s="313"/>
      <c r="D39" s="313"/>
      <c r="E39" s="313"/>
      <c r="F39" s="313"/>
      <c r="G39" s="313"/>
      <c r="H39" t="s">
        <v>2</v>
      </c>
    </row>
    <row r="40" spans="1:8">
      <c r="A40" s="189"/>
      <c r="B40" s="313"/>
      <c r="C40" s="313"/>
      <c r="D40" s="313"/>
      <c r="E40" s="313"/>
      <c r="F40" s="313"/>
      <c r="G40" s="313"/>
      <c r="H40" t="s">
        <v>2</v>
      </c>
    </row>
    <row r="41" spans="1:8">
      <c r="A41" s="189"/>
      <c r="B41" s="313"/>
      <c r="C41" s="313"/>
      <c r="D41" s="313"/>
      <c r="E41" s="313"/>
      <c r="F41" s="313"/>
      <c r="G41" s="313"/>
      <c r="H41" t="s">
        <v>2</v>
      </c>
    </row>
    <row r="42" spans="1:8">
      <c r="A42" s="189"/>
      <c r="B42" s="313"/>
      <c r="C42" s="313"/>
      <c r="D42" s="313"/>
      <c r="E42" s="313"/>
      <c r="F42" s="313"/>
      <c r="G42" s="313"/>
      <c r="H42" t="s">
        <v>2</v>
      </c>
    </row>
    <row r="43" spans="1:8">
      <c r="A43" s="189"/>
      <c r="B43" s="313"/>
      <c r="C43" s="313"/>
      <c r="D43" s="313"/>
      <c r="E43" s="313"/>
      <c r="F43" s="313"/>
      <c r="G43" s="313"/>
      <c r="H43" t="s">
        <v>2</v>
      </c>
    </row>
    <row r="44" spans="1:8">
      <c r="A44" s="189"/>
      <c r="B44" s="313"/>
      <c r="C44" s="313"/>
      <c r="D44" s="313"/>
      <c r="E44" s="313"/>
      <c r="F44" s="313"/>
      <c r="G44" s="313"/>
      <c r="H44" t="s">
        <v>2</v>
      </c>
    </row>
    <row r="45" spans="1:8" ht="0.75" customHeight="1">
      <c r="A45" s="189"/>
      <c r="B45" s="313"/>
      <c r="C45" s="313"/>
      <c r="D45" s="313"/>
      <c r="E45" s="313"/>
      <c r="F45" s="313"/>
      <c r="G45" s="313"/>
      <c r="H45" t="s">
        <v>2</v>
      </c>
    </row>
    <row r="46" spans="1:8">
      <c r="B46" s="312"/>
      <c r="C46" s="312"/>
      <c r="D46" s="312"/>
      <c r="E46" s="312"/>
      <c r="F46" s="312"/>
      <c r="G46" s="312"/>
    </row>
    <row r="47" spans="1:8">
      <c r="B47" s="312"/>
      <c r="C47" s="312"/>
      <c r="D47" s="312"/>
      <c r="E47" s="312"/>
      <c r="F47" s="312"/>
      <c r="G47" s="312"/>
    </row>
    <row r="48" spans="1:8">
      <c r="B48" s="312"/>
      <c r="C48" s="312"/>
      <c r="D48" s="312"/>
      <c r="E48" s="312"/>
      <c r="F48" s="312"/>
      <c r="G48" s="312"/>
    </row>
    <row r="49" spans="2:7">
      <c r="B49" s="312"/>
      <c r="C49" s="312"/>
      <c r="D49" s="312"/>
      <c r="E49" s="312"/>
      <c r="F49" s="312"/>
      <c r="G49" s="312"/>
    </row>
    <row r="50" spans="2:7">
      <c r="B50" s="312"/>
      <c r="C50" s="312"/>
      <c r="D50" s="312"/>
      <c r="E50" s="312"/>
      <c r="F50" s="312"/>
      <c r="G50" s="312"/>
    </row>
    <row r="51" spans="2:7">
      <c r="B51" s="312"/>
      <c r="C51" s="312"/>
      <c r="D51" s="312"/>
      <c r="E51" s="312"/>
      <c r="F51" s="312"/>
      <c r="G51" s="312"/>
    </row>
    <row r="52" spans="2:7">
      <c r="B52" s="312"/>
      <c r="C52" s="312"/>
      <c r="D52" s="312"/>
      <c r="E52" s="312"/>
      <c r="F52" s="312"/>
      <c r="G52" s="312"/>
    </row>
    <row r="53" spans="2:7">
      <c r="B53" s="312"/>
      <c r="C53" s="312"/>
      <c r="D53" s="312"/>
      <c r="E53" s="312"/>
      <c r="F53" s="312"/>
      <c r="G53" s="312"/>
    </row>
    <row r="54" spans="2:7">
      <c r="B54" s="312"/>
      <c r="C54" s="312"/>
      <c r="D54" s="312"/>
      <c r="E54" s="312"/>
      <c r="F54" s="312"/>
      <c r="G54" s="312"/>
    </row>
    <row r="55" spans="2:7">
      <c r="B55" s="312"/>
      <c r="C55" s="312"/>
      <c r="D55" s="312"/>
      <c r="E55" s="312"/>
      <c r="F55" s="312"/>
      <c r="G55" s="312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77"/>
  <sheetViews>
    <sheetView workbookViewId="0">
      <selection activeCell="G18" sqref="G18:G2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323" t="s">
        <v>3</v>
      </c>
      <c r="B1" s="324"/>
      <c r="C1" s="190" t="s">
        <v>105</v>
      </c>
      <c r="D1" s="191"/>
      <c r="E1" s="192"/>
      <c r="F1" s="191"/>
      <c r="G1" s="193" t="s">
        <v>77</v>
      </c>
      <c r="H1" s="194" t="s">
        <v>307</v>
      </c>
      <c r="I1" s="195"/>
    </row>
    <row r="2" spans="1:57" ht="13.5" thickBot="1">
      <c r="A2" s="325" t="s">
        <v>78</v>
      </c>
      <c r="B2" s="326"/>
      <c r="C2" s="196" t="s">
        <v>108</v>
      </c>
      <c r="D2" s="197"/>
      <c r="E2" s="198"/>
      <c r="F2" s="197"/>
      <c r="G2" s="327" t="s">
        <v>308</v>
      </c>
      <c r="H2" s="328"/>
      <c r="I2" s="329"/>
    </row>
    <row r="3" spans="1:57" ht="13.5" thickTop="1">
      <c r="F3" s="129"/>
    </row>
    <row r="4" spans="1:57" ht="19.5" customHeight="1">
      <c r="A4" s="199" t="s">
        <v>79</v>
      </c>
      <c r="B4" s="200"/>
      <c r="C4" s="200"/>
      <c r="D4" s="200"/>
      <c r="E4" s="201"/>
      <c r="F4" s="200"/>
      <c r="G4" s="200"/>
      <c r="H4" s="200"/>
      <c r="I4" s="200"/>
    </row>
    <row r="5" spans="1:57" ht="13.5" thickBot="1"/>
    <row r="6" spans="1:57" s="129" customFormat="1" ht="13.5" thickBot="1">
      <c r="A6" s="202"/>
      <c r="B6" s="203" t="s">
        <v>80</v>
      </c>
      <c r="C6" s="203"/>
      <c r="D6" s="204"/>
      <c r="E6" s="205" t="s">
        <v>26</v>
      </c>
      <c r="F6" s="206" t="s">
        <v>27</v>
      </c>
      <c r="G6" s="206" t="s">
        <v>28</v>
      </c>
      <c r="H6" s="206" t="s">
        <v>29</v>
      </c>
      <c r="I6" s="207" t="s">
        <v>30</v>
      </c>
    </row>
    <row r="7" spans="1:57" s="129" customFormat="1">
      <c r="A7" s="300" t="str">
        <f>'SO-01 D.1.4b Pol'!B7</f>
        <v>730</v>
      </c>
      <c r="B7" s="63" t="str">
        <f>'SO-01 D.1.4b Pol'!C7</f>
        <v>Ústřední vytápění</v>
      </c>
      <c r="D7" s="208"/>
      <c r="E7" s="301">
        <f>'SO-01 D.1.4b Pol'!BA15</f>
        <v>0</v>
      </c>
      <c r="F7" s="302">
        <f>'SO-01 D.1.4b Pol'!BB15</f>
        <v>0</v>
      </c>
      <c r="G7" s="302">
        <f>'SO-01 D.1.4b Pol'!BC15</f>
        <v>0</v>
      </c>
      <c r="H7" s="302">
        <f>'SO-01 D.1.4b Pol'!BD15</f>
        <v>0</v>
      </c>
      <c r="I7" s="303">
        <f>'SO-01 D.1.4b Pol'!BE15</f>
        <v>0</v>
      </c>
    </row>
    <row r="8" spans="1:57" s="129" customFormat="1">
      <c r="A8" s="300" t="str">
        <f>'SO-01 D.1.4b Pol'!B16</f>
        <v>733</v>
      </c>
      <c r="B8" s="63" t="str">
        <f>'SO-01 D.1.4b Pol'!C16</f>
        <v>Rozvod potrubí</v>
      </c>
      <c r="D8" s="208"/>
      <c r="E8" s="301">
        <f>'SO-01 D.1.4b Pol'!BA36</f>
        <v>0</v>
      </c>
      <c r="F8" s="302">
        <f>'SO-01 D.1.4b Pol'!BB36</f>
        <v>0</v>
      </c>
      <c r="G8" s="302">
        <f>'SO-01 D.1.4b Pol'!BC36</f>
        <v>0</v>
      </c>
      <c r="H8" s="302">
        <f>'SO-01 D.1.4b Pol'!BD36</f>
        <v>0</v>
      </c>
      <c r="I8" s="303">
        <f>'SO-01 D.1.4b Pol'!BE36</f>
        <v>0</v>
      </c>
    </row>
    <row r="9" spans="1:57" s="129" customFormat="1">
      <c r="A9" s="300" t="str">
        <f>'SO-01 D.1.4b Pol'!B37</f>
        <v>734</v>
      </c>
      <c r="B9" s="63" t="str">
        <f>'SO-01 D.1.4b Pol'!C37</f>
        <v>Armatury</v>
      </c>
      <c r="D9" s="208"/>
      <c r="E9" s="301">
        <f>'SO-01 D.1.4b Pol'!BA42</f>
        <v>0</v>
      </c>
      <c r="F9" s="302">
        <f>'SO-01 D.1.4b Pol'!BB42</f>
        <v>0</v>
      </c>
      <c r="G9" s="302">
        <f>'SO-01 D.1.4b Pol'!BC42</f>
        <v>0</v>
      </c>
      <c r="H9" s="302">
        <f>'SO-01 D.1.4b Pol'!BD42</f>
        <v>0</v>
      </c>
      <c r="I9" s="303">
        <f>'SO-01 D.1.4b Pol'!BE42</f>
        <v>0</v>
      </c>
    </row>
    <row r="10" spans="1:57" s="129" customFormat="1">
      <c r="A10" s="300" t="str">
        <f>'SO-01 D.1.4b Pol'!B43</f>
        <v>735</v>
      </c>
      <c r="B10" s="63" t="str">
        <f>'SO-01 D.1.4b Pol'!C43</f>
        <v>Otopná tělesa</v>
      </c>
      <c r="D10" s="208"/>
      <c r="E10" s="301">
        <f>'SO-01 D.1.4b Pol'!BA53</f>
        <v>0</v>
      </c>
      <c r="F10" s="302">
        <f>'SO-01 D.1.4b Pol'!BB53</f>
        <v>0</v>
      </c>
      <c r="G10" s="302">
        <f>'SO-01 D.1.4b Pol'!BC53</f>
        <v>0</v>
      </c>
      <c r="H10" s="302">
        <f>'SO-01 D.1.4b Pol'!BD53</f>
        <v>0</v>
      </c>
      <c r="I10" s="303">
        <f>'SO-01 D.1.4b Pol'!BE53</f>
        <v>0</v>
      </c>
    </row>
    <row r="11" spans="1:57" s="129" customFormat="1">
      <c r="A11" s="300" t="str">
        <f>'SO-01 D.1.4b Pol'!B54</f>
        <v>M24</v>
      </c>
      <c r="B11" s="63" t="str">
        <f>'SO-01 D.1.4b Pol'!C54</f>
        <v>Montáže vzduchotechnických zařízení</v>
      </c>
      <c r="D11" s="208"/>
      <c r="E11" s="301">
        <f>'SO-01 D.1.4b Pol'!BA62</f>
        <v>0</v>
      </c>
      <c r="F11" s="302">
        <f>'SO-01 D.1.4b Pol'!BB62</f>
        <v>0</v>
      </c>
      <c r="G11" s="302">
        <f>'SO-01 D.1.4b Pol'!BC62</f>
        <v>0</v>
      </c>
      <c r="H11" s="302">
        <f>'SO-01 D.1.4b Pol'!BD62</f>
        <v>0</v>
      </c>
      <c r="I11" s="303">
        <f>'SO-01 D.1.4b Pol'!BE62</f>
        <v>0</v>
      </c>
    </row>
    <row r="12" spans="1:57" s="129" customFormat="1" ht="13.5" thickBot="1">
      <c r="A12" s="300" t="str">
        <f>'SO-01 D.1.4b Pol'!B63</f>
        <v>D96</v>
      </c>
      <c r="B12" s="63" t="str">
        <f>'SO-01 D.1.4b Pol'!C63</f>
        <v>Přesuny suti a vybouraných hmot</v>
      </c>
      <c r="D12" s="208"/>
      <c r="E12" s="301">
        <f>'SO-01 D.1.4b Pol'!BA73</f>
        <v>0</v>
      </c>
      <c r="F12" s="302">
        <f>'SO-01 D.1.4b Pol'!BB73</f>
        <v>0</v>
      </c>
      <c r="G12" s="302">
        <f>'SO-01 D.1.4b Pol'!BC73</f>
        <v>0</v>
      </c>
      <c r="H12" s="302">
        <f>'SO-01 D.1.4b Pol'!BD73</f>
        <v>0</v>
      </c>
      <c r="I12" s="303">
        <f>'SO-01 D.1.4b Pol'!BE73</f>
        <v>0</v>
      </c>
    </row>
    <row r="13" spans="1:57" s="13" customFormat="1" ht="13.5" thickBot="1">
      <c r="A13" s="209"/>
      <c r="B13" s="210" t="s">
        <v>81</v>
      </c>
      <c r="C13" s="210"/>
      <c r="D13" s="211"/>
      <c r="E13" s="212">
        <f>SUM(E7:E12)</f>
        <v>0</v>
      </c>
      <c r="F13" s="213">
        <f>SUM(F7:F12)</f>
        <v>0</v>
      </c>
      <c r="G13" s="213">
        <f>SUM(G7:G12)</f>
        <v>0</v>
      </c>
      <c r="H13" s="213">
        <f>SUM(H7:H12)</f>
        <v>0</v>
      </c>
      <c r="I13" s="214">
        <f>SUM(I7:I12)</f>
        <v>0</v>
      </c>
    </row>
    <row r="14" spans="1:57">
      <c r="A14" s="129"/>
      <c r="B14" s="129"/>
      <c r="C14" s="129"/>
      <c r="D14" s="129"/>
      <c r="E14" s="129"/>
      <c r="F14" s="129"/>
      <c r="G14" s="129"/>
      <c r="H14" s="129"/>
      <c r="I14" s="129"/>
    </row>
    <row r="15" spans="1:57" ht="19.5" customHeight="1">
      <c r="A15" s="200" t="s">
        <v>82</v>
      </c>
      <c r="B15" s="200"/>
      <c r="C15" s="200"/>
      <c r="D15" s="200"/>
      <c r="E15" s="200"/>
      <c r="F15" s="200"/>
      <c r="G15" s="215"/>
      <c r="H15" s="200"/>
      <c r="I15" s="200"/>
      <c r="BA15" s="135"/>
      <c r="BB15" s="135"/>
      <c r="BC15" s="135"/>
      <c r="BD15" s="135"/>
      <c r="BE15" s="135"/>
    </row>
    <row r="16" spans="1:57" ht="13.5" thickBot="1"/>
    <row r="17" spans="1:53">
      <c r="A17" s="166" t="s">
        <v>83</v>
      </c>
      <c r="B17" s="167"/>
      <c r="C17" s="167"/>
      <c r="D17" s="216"/>
      <c r="E17" s="217" t="s">
        <v>84</v>
      </c>
      <c r="F17" s="218" t="s">
        <v>13</v>
      </c>
      <c r="G17" s="219" t="s">
        <v>85</v>
      </c>
      <c r="H17" s="220"/>
      <c r="I17" s="221" t="s">
        <v>84</v>
      </c>
    </row>
    <row r="18" spans="1:53">
      <c r="A18" s="222" t="s">
        <v>297</v>
      </c>
      <c r="B18" s="223"/>
      <c r="C18" s="223"/>
      <c r="D18" s="224"/>
      <c r="E18" s="225">
        <v>0</v>
      </c>
      <c r="F18" s="226">
        <v>0</v>
      </c>
      <c r="G18" s="227"/>
      <c r="H18" s="228"/>
      <c r="I18" s="229">
        <f t="shared" ref="I18:I25" si="0">E18+F18*G18/100</f>
        <v>0</v>
      </c>
      <c r="BA18">
        <v>0</v>
      </c>
    </row>
    <row r="19" spans="1:53">
      <c r="A19" s="222" t="s">
        <v>298</v>
      </c>
      <c r="B19" s="223"/>
      <c r="C19" s="223"/>
      <c r="D19" s="224"/>
      <c r="E19" s="225">
        <v>0</v>
      </c>
      <c r="F19" s="226">
        <v>0</v>
      </c>
      <c r="G19" s="227"/>
      <c r="H19" s="228"/>
      <c r="I19" s="229">
        <f t="shared" si="0"/>
        <v>0</v>
      </c>
      <c r="BA19">
        <v>0</v>
      </c>
    </row>
    <row r="20" spans="1:53">
      <c r="A20" s="222" t="s">
        <v>299</v>
      </c>
      <c r="B20" s="223"/>
      <c r="C20" s="223"/>
      <c r="D20" s="224"/>
      <c r="E20" s="225">
        <v>0</v>
      </c>
      <c r="F20" s="226">
        <v>0</v>
      </c>
      <c r="G20" s="227"/>
      <c r="H20" s="228"/>
      <c r="I20" s="229">
        <f t="shared" si="0"/>
        <v>0</v>
      </c>
      <c r="BA20">
        <v>0</v>
      </c>
    </row>
    <row r="21" spans="1:53">
      <c r="A21" s="222" t="s">
        <v>300</v>
      </c>
      <c r="B21" s="223"/>
      <c r="C21" s="223"/>
      <c r="D21" s="224"/>
      <c r="E21" s="225">
        <v>0</v>
      </c>
      <c r="F21" s="226">
        <v>0</v>
      </c>
      <c r="G21" s="227"/>
      <c r="H21" s="228"/>
      <c r="I21" s="229">
        <f t="shared" si="0"/>
        <v>0</v>
      </c>
      <c r="BA21">
        <v>0</v>
      </c>
    </row>
    <row r="22" spans="1:53">
      <c r="A22" s="222" t="s">
        <v>301</v>
      </c>
      <c r="B22" s="223"/>
      <c r="C22" s="223"/>
      <c r="D22" s="224"/>
      <c r="E22" s="225">
        <v>0</v>
      </c>
      <c r="F22" s="226">
        <v>0</v>
      </c>
      <c r="G22" s="227"/>
      <c r="H22" s="228"/>
      <c r="I22" s="229">
        <f t="shared" si="0"/>
        <v>0</v>
      </c>
      <c r="BA22">
        <v>1</v>
      </c>
    </row>
    <row r="23" spans="1:53">
      <c r="A23" s="222" t="s">
        <v>302</v>
      </c>
      <c r="B23" s="223"/>
      <c r="C23" s="223"/>
      <c r="D23" s="224"/>
      <c r="E23" s="225">
        <v>0</v>
      </c>
      <c r="F23" s="226">
        <v>0</v>
      </c>
      <c r="G23" s="227"/>
      <c r="H23" s="228"/>
      <c r="I23" s="229">
        <f t="shared" si="0"/>
        <v>0</v>
      </c>
      <c r="BA23">
        <v>1</v>
      </c>
    </row>
    <row r="24" spans="1:53">
      <c r="A24" s="222" t="s">
        <v>303</v>
      </c>
      <c r="B24" s="223"/>
      <c r="C24" s="223"/>
      <c r="D24" s="224"/>
      <c r="E24" s="225">
        <v>0</v>
      </c>
      <c r="F24" s="226">
        <v>0</v>
      </c>
      <c r="G24" s="227"/>
      <c r="H24" s="228"/>
      <c r="I24" s="229">
        <f t="shared" si="0"/>
        <v>0</v>
      </c>
      <c r="BA24">
        <v>2</v>
      </c>
    </row>
    <row r="25" spans="1:53">
      <c r="A25" s="222" t="s">
        <v>304</v>
      </c>
      <c r="B25" s="223"/>
      <c r="C25" s="223"/>
      <c r="D25" s="224"/>
      <c r="E25" s="225">
        <v>0</v>
      </c>
      <c r="F25" s="226">
        <v>0</v>
      </c>
      <c r="G25" s="227"/>
      <c r="H25" s="228"/>
      <c r="I25" s="229">
        <f t="shared" si="0"/>
        <v>0</v>
      </c>
      <c r="BA25">
        <v>2</v>
      </c>
    </row>
    <row r="26" spans="1:53" ht="13.5" thickBot="1">
      <c r="A26" s="230"/>
      <c r="B26" s="231" t="s">
        <v>86</v>
      </c>
      <c r="C26" s="232"/>
      <c r="D26" s="233"/>
      <c r="E26" s="234"/>
      <c r="F26" s="235"/>
      <c r="G26" s="235"/>
      <c r="H26" s="330">
        <f>SUM(I18:I25)</f>
        <v>0</v>
      </c>
      <c r="I26" s="331"/>
    </row>
    <row r="28" spans="1:53">
      <c r="B28" s="13"/>
      <c r="F28" s="236"/>
      <c r="G28" s="237"/>
      <c r="H28" s="237"/>
      <c r="I28" s="46"/>
    </row>
    <row r="29" spans="1:53">
      <c r="F29" s="236"/>
      <c r="G29" s="237"/>
      <c r="H29" s="237"/>
      <c r="I29" s="46"/>
    </row>
    <row r="30" spans="1:53">
      <c r="F30" s="236"/>
      <c r="G30" s="237"/>
      <c r="H30" s="237"/>
      <c r="I30" s="46"/>
    </row>
    <row r="31" spans="1:53">
      <c r="F31" s="236"/>
      <c r="G31" s="237"/>
      <c r="H31" s="237"/>
      <c r="I31" s="46"/>
    </row>
    <row r="32" spans="1:53">
      <c r="F32" s="236"/>
      <c r="G32" s="237"/>
      <c r="H32" s="237"/>
      <c r="I32" s="46"/>
    </row>
    <row r="33" spans="6:9">
      <c r="F33" s="236"/>
      <c r="G33" s="237"/>
      <c r="H33" s="237"/>
      <c r="I33" s="46"/>
    </row>
    <row r="34" spans="6:9">
      <c r="F34" s="236"/>
      <c r="G34" s="237"/>
      <c r="H34" s="237"/>
      <c r="I34" s="46"/>
    </row>
    <row r="35" spans="6:9">
      <c r="F35" s="236"/>
      <c r="G35" s="237"/>
      <c r="H35" s="237"/>
      <c r="I35" s="46"/>
    </row>
    <row r="36" spans="6:9">
      <c r="F36" s="236"/>
      <c r="G36" s="237"/>
      <c r="H36" s="237"/>
      <c r="I36" s="46"/>
    </row>
    <row r="37" spans="6:9">
      <c r="F37" s="236"/>
      <c r="G37" s="237"/>
      <c r="H37" s="237"/>
      <c r="I37" s="46"/>
    </row>
    <row r="38" spans="6:9">
      <c r="F38" s="236"/>
      <c r="G38" s="237"/>
      <c r="H38" s="237"/>
      <c r="I38" s="46"/>
    </row>
    <row r="39" spans="6:9">
      <c r="F39" s="236"/>
      <c r="G39" s="237"/>
      <c r="H39" s="237"/>
      <c r="I39" s="46"/>
    </row>
    <row r="40" spans="6:9">
      <c r="F40" s="236"/>
      <c r="G40" s="237"/>
      <c r="H40" s="237"/>
      <c r="I40" s="46"/>
    </row>
    <row r="41" spans="6:9">
      <c r="F41" s="236"/>
      <c r="G41" s="237"/>
      <c r="H41" s="237"/>
      <c r="I41" s="46"/>
    </row>
    <row r="42" spans="6:9">
      <c r="F42" s="236"/>
      <c r="G42" s="237"/>
      <c r="H42" s="237"/>
      <c r="I42" s="46"/>
    </row>
    <row r="43" spans="6:9">
      <c r="F43" s="236"/>
      <c r="G43" s="237"/>
      <c r="H43" s="237"/>
      <c r="I43" s="46"/>
    </row>
    <row r="44" spans="6:9">
      <c r="F44" s="236"/>
      <c r="G44" s="237"/>
      <c r="H44" s="237"/>
      <c r="I44" s="46"/>
    </row>
    <row r="45" spans="6:9">
      <c r="F45" s="236"/>
      <c r="G45" s="237"/>
      <c r="H45" s="237"/>
      <c r="I45" s="46"/>
    </row>
    <row r="46" spans="6:9">
      <c r="F46" s="236"/>
      <c r="G46" s="237"/>
      <c r="H46" s="237"/>
      <c r="I46" s="46"/>
    </row>
    <row r="47" spans="6:9">
      <c r="F47" s="236"/>
      <c r="G47" s="237"/>
      <c r="H47" s="237"/>
      <c r="I47" s="46"/>
    </row>
    <row r="48" spans="6:9">
      <c r="F48" s="236"/>
      <c r="G48" s="237"/>
      <c r="H48" s="237"/>
      <c r="I48" s="46"/>
    </row>
    <row r="49" spans="6:9">
      <c r="F49" s="236"/>
      <c r="G49" s="237"/>
      <c r="H49" s="237"/>
      <c r="I49" s="46"/>
    </row>
    <row r="50" spans="6:9">
      <c r="F50" s="236"/>
      <c r="G50" s="237"/>
      <c r="H50" s="237"/>
      <c r="I50" s="46"/>
    </row>
    <row r="51" spans="6:9">
      <c r="F51" s="236"/>
      <c r="G51" s="237"/>
      <c r="H51" s="237"/>
      <c r="I51" s="46"/>
    </row>
    <row r="52" spans="6:9">
      <c r="F52" s="236"/>
      <c r="G52" s="237"/>
      <c r="H52" s="237"/>
      <c r="I52" s="46"/>
    </row>
    <row r="53" spans="6:9">
      <c r="F53" s="236"/>
      <c r="G53" s="237"/>
      <c r="H53" s="237"/>
      <c r="I53" s="46"/>
    </row>
    <row r="54" spans="6:9">
      <c r="F54" s="236"/>
      <c r="G54" s="237"/>
      <c r="H54" s="237"/>
      <c r="I54" s="46"/>
    </row>
    <row r="55" spans="6:9">
      <c r="F55" s="236"/>
      <c r="G55" s="237"/>
      <c r="H55" s="237"/>
      <c r="I55" s="46"/>
    </row>
    <row r="56" spans="6:9">
      <c r="F56" s="236"/>
      <c r="G56" s="237"/>
      <c r="H56" s="237"/>
      <c r="I56" s="46"/>
    </row>
    <row r="57" spans="6:9">
      <c r="F57" s="236"/>
      <c r="G57" s="237"/>
      <c r="H57" s="237"/>
      <c r="I57" s="46"/>
    </row>
    <row r="58" spans="6:9">
      <c r="F58" s="236"/>
      <c r="G58" s="237"/>
      <c r="H58" s="237"/>
      <c r="I58" s="46"/>
    </row>
    <row r="59" spans="6:9">
      <c r="F59" s="236"/>
      <c r="G59" s="237"/>
      <c r="H59" s="237"/>
      <c r="I59" s="46"/>
    </row>
    <row r="60" spans="6:9">
      <c r="F60" s="236"/>
      <c r="G60" s="237"/>
      <c r="H60" s="237"/>
      <c r="I60" s="46"/>
    </row>
    <row r="61" spans="6:9">
      <c r="F61" s="236"/>
      <c r="G61" s="237"/>
      <c r="H61" s="237"/>
      <c r="I61" s="46"/>
    </row>
    <row r="62" spans="6:9">
      <c r="F62" s="236"/>
      <c r="G62" s="237"/>
      <c r="H62" s="237"/>
      <c r="I62" s="46"/>
    </row>
    <row r="63" spans="6:9">
      <c r="F63" s="236"/>
      <c r="G63" s="237"/>
      <c r="H63" s="237"/>
      <c r="I63" s="46"/>
    </row>
    <row r="64" spans="6:9">
      <c r="F64" s="236"/>
      <c r="G64" s="237"/>
      <c r="H64" s="237"/>
      <c r="I64" s="46"/>
    </row>
    <row r="65" spans="6:9">
      <c r="F65" s="236"/>
      <c r="G65" s="237"/>
      <c r="H65" s="237"/>
      <c r="I65" s="46"/>
    </row>
    <row r="66" spans="6:9">
      <c r="F66" s="236"/>
      <c r="G66" s="237"/>
      <c r="H66" s="237"/>
      <c r="I66" s="46"/>
    </row>
    <row r="67" spans="6:9">
      <c r="F67" s="236"/>
      <c r="G67" s="237"/>
      <c r="H67" s="237"/>
      <c r="I67" s="46"/>
    </row>
    <row r="68" spans="6:9">
      <c r="F68" s="236"/>
      <c r="G68" s="237"/>
      <c r="H68" s="237"/>
      <c r="I68" s="46"/>
    </row>
    <row r="69" spans="6:9">
      <c r="F69" s="236"/>
      <c r="G69" s="237"/>
      <c r="H69" s="237"/>
      <c r="I69" s="46"/>
    </row>
    <row r="70" spans="6:9">
      <c r="F70" s="236"/>
      <c r="G70" s="237"/>
      <c r="H70" s="237"/>
      <c r="I70" s="46"/>
    </row>
    <row r="71" spans="6:9">
      <c r="F71" s="236"/>
      <c r="G71" s="237"/>
      <c r="H71" s="237"/>
      <c r="I71" s="46"/>
    </row>
    <row r="72" spans="6:9">
      <c r="F72" s="236"/>
      <c r="G72" s="237"/>
      <c r="H72" s="237"/>
      <c r="I72" s="46"/>
    </row>
    <row r="73" spans="6:9">
      <c r="F73" s="236"/>
      <c r="G73" s="237"/>
      <c r="H73" s="237"/>
      <c r="I73" s="46"/>
    </row>
    <row r="74" spans="6:9">
      <c r="F74" s="236"/>
      <c r="G74" s="237"/>
      <c r="H74" s="237"/>
      <c r="I74" s="46"/>
    </row>
    <row r="75" spans="6:9">
      <c r="F75" s="236"/>
      <c r="G75" s="237"/>
      <c r="H75" s="237"/>
      <c r="I75" s="46"/>
    </row>
    <row r="76" spans="6:9">
      <c r="F76" s="236"/>
      <c r="G76" s="237"/>
      <c r="H76" s="237"/>
      <c r="I76" s="46"/>
    </row>
    <row r="77" spans="6:9">
      <c r="F77" s="236"/>
      <c r="G77" s="237"/>
      <c r="H77" s="237"/>
      <c r="I77" s="46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46"/>
  <sheetViews>
    <sheetView showGridLines="0" showZeros="0" topLeftCell="A49" zoomScaleNormal="100" zoomScaleSheetLayoutView="100" workbookViewId="0">
      <selection activeCell="F67" sqref="F67"/>
    </sheetView>
  </sheetViews>
  <sheetFormatPr defaultRowHeight="12.75"/>
  <cols>
    <col min="1" max="1" width="4.42578125" style="238" customWidth="1"/>
    <col min="2" max="2" width="11.5703125" style="238" customWidth="1"/>
    <col min="3" max="3" width="40.42578125" style="238" customWidth="1"/>
    <col min="4" max="4" width="5.5703125" style="238" customWidth="1"/>
    <col min="5" max="5" width="8.5703125" style="247" customWidth="1"/>
    <col min="6" max="6" width="9.85546875" style="238" customWidth="1"/>
    <col min="7" max="7" width="13.85546875" style="238" customWidth="1"/>
    <col min="8" max="8" width="11.7109375" style="238" hidden="1" customWidth="1"/>
    <col min="9" max="9" width="11.5703125" style="238" hidden="1" customWidth="1"/>
    <col min="10" max="10" width="11" style="238" hidden="1" customWidth="1"/>
    <col min="11" max="11" width="10.42578125" style="238" hidden="1" customWidth="1"/>
    <col min="12" max="12" width="75.42578125" style="238" customWidth="1"/>
    <col min="13" max="13" width="45.28515625" style="238" customWidth="1"/>
    <col min="14" max="16384" width="9.140625" style="238"/>
  </cols>
  <sheetData>
    <row r="1" spans="1:80" ht="15.75">
      <c r="A1" s="337" t="s">
        <v>87</v>
      </c>
      <c r="B1" s="337"/>
      <c r="C1" s="337"/>
      <c r="D1" s="337"/>
      <c r="E1" s="337"/>
      <c r="F1" s="337"/>
      <c r="G1" s="337"/>
    </row>
    <row r="2" spans="1:80" ht="14.25" customHeight="1" thickBot="1">
      <c r="B2" s="239"/>
      <c r="C2" s="240"/>
      <c r="D2" s="240"/>
      <c r="E2" s="241"/>
      <c r="F2" s="240"/>
      <c r="G2" s="240"/>
    </row>
    <row r="3" spans="1:80" ht="13.5" thickTop="1">
      <c r="A3" s="323" t="s">
        <v>3</v>
      </c>
      <c r="B3" s="324"/>
      <c r="C3" s="190" t="s">
        <v>105</v>
      </c>
      <c r="D3" s="191"/>
      <c r="E3" s="242" t="s">
        <v>88</v>
      </c>
      <c r="F3" s="243" t="str">
        <f>'SO-01 D.1.4b Rek'!H1</f>
        <v>D.1.4b</v>
      </c>
      <c r="G3" s="244"/>
    </row>
    <row r="4" spans="1:80" ht="13.5" thickBot="1">
      <c r="A4" s="338" t="s">
        <v>78</v>
      </c>
      <c r="B4" s="326"/>
      <c r="C4" s="196" t="s">
        <v>108</v>
      </c>
      <c r="D4" s="197"/>
      <c r="E4" s="339" t="str">
        <f>'SO-01 D.1.4b Rek'!G2</f>
        <v>Ústřední vytápění</v>
      </c>
      <c r="F4" s="340"/>
      <c r="G4" s="341"/>
    </row>
    <row r="5" spans="1:80" ht="13.5" thickTop="1">
      <c r="A5" s="245"/>
      <c r="B5" s="246"/>
      <c r="C5" s="246"/>
      <c r="G5" s="248"/>
    </row>
    <row r="6" spans="1:80" ht="27" customHeight="1">
      <c r="A6" s="249" t="s">
        <v>89</v>
      </c>
      <c r="B6" s="250" t="s">
        <v>90</v>
      </c>
      <c r="C6" s="250" t="s">
        <v>91</v>
      </c>
      <c r="D6" s="250" t="s">
        <v>92</v>
      </c>
      <c r="E6" s="251" t="s">
        <v>93</v>
      </c>
      <c r="F6" s="250" t="s">
        <v>94</v>
      </c>
      <c r="G6" s="252" t="s">
        <v>95</v>
      </c>
      <c r="H6" s="253" t="s">
        <v>96</v>
      </c>
      <c r="I6" s="253" t="s">
        <v>97</v>
      </c>
      <c r="J6" s="253" t="s">
        <v>98</v>
      </c>
      <c r="K6" s="253" t="s">
        <v>99</v>
      </c>
    </row>
    <row r="7" spans="1:80">
      <c r="A7" s="254" t="s">
        <v>100</v>
      </c>
      <c r="B7" s="255" t="s">
        <v>309</v>
      </c>
      <c r="C7" s="256" t="s">
        <v>308</v>
      </c>
      <c r="D7" s="257"/>
      <c r="E7" s="258"/>
      <c r="F7" s="258"/>
      <c r="G7" s="259"/>
      <c r="H7" s="260"/>
      <c r="I7" s="261"/>
      <c r="J7" s="262"/>
      <c r="K7" s="263"/>
      <c r="O7" s="264">
        <v>1</v>
      </c>
    </row>
    <row r="8" spans="1:80">
      <c r="A8" s="265">
        <v>1</v>
      </c>
      <c r="B8" s="266" t="s">
        <v>311</v>
      </c>
      <c r="C8" s="267" t="s">
        <v>312</v>
      </c>
      <c r="D8" s="268" t="s">
        <v>122</v>
      </c>
      <c r="E8" s="269">
        <v>20</v>
      </c>
      <c r="F8" s="269"/>
      <c r="G8" s="270">
        <f>E8*F8</f>
        <v>0</v>
      </c>
      <c r="H8" s="271">
        <v>0</v>
      </c>
      <c r="I8" s="272">
        <f>E8*H8</f>
        <v>0</v>
      </c>
      <c r="J8" s="271">
        <v>0</v>
      </c>
      <c r="K8" s="272">
        <f>E8*J8</f>
        <v>0</v>
      </c>
      <c r="O8" s="264">
        <v>2</v>
      </c>
      <c r="AA8" s="238">
        <v>1</v>
      </c>
      <c r="AB8" s="238">
        <v>7</v>
      </c>
      <c r="AC8" s="238">
        <v>7</v>
      </c>
      <c r="AZ8" s="238">
        <v>2</v>
      </c>
      <c r="BA8" s="238">
        <f>IF(AZ8=1,G8,0)</f>
        <v>0</v>
      </c>
      <c r="BB8" s="238">
        <f>IF(AZ8=2,G8,0)</f>
        <v>0</v>
      </c>
      <c r="BC8" s="238">
        <f>IF(AZ8=3,G8,0)</f>
        <v>0</v>
      </c>
      <c r="BD8" s="238">
        <f>IF(AZ8=4,G8,0)</f>
        <v>0</v>
      </c>
      <c r="BE8" s="238">
        <f>IF(AZ8=5,G8,0)</f>
        <v>0</v>
      </c>
      <c r="CA8" s="273">
        <v>1</v>
      </c>
      <c r="CB8" s="273">
        <v>7</v>
      </c>
    </row>
    <row r="9" spans="1:80">
      <c r="A9" s="265">
        <v>2</v>
      </c>
      <c r="B9" s="266" t="s">
        <v>313</v>
      </c>
      <c r="C9" s="267" t="s">
        <v>314</v>
      </c>
      <c r="D9" s="268" t="s">
        <v>122</v>
      </c>
      <c r="E9" s="269">
        <v>20</v>
      </c>
      <c r="F9" s="269"/>
      <c r="G9" s="270">
        <f>E9*F9</f>
        <v>0</v>
      </c>
      <c r="H9" s="271">
        <v>0</v>
      </c>
      <c r="I9" s="272">
        <f>E9*H9</f>
        <v>0</v>
      </c>
      <c r="J9" s="271"/>
      <c r="K9" s="272">
        <f>E9*J9</f>
        <v>0</v>
      </c>
      <c r="O9" s="264">
        <v>2</v>
      </c>
      <c r="AA9" s="238">
        <v>12</v>
      </c>
      <c r="AB9" s="238">
        <v>0</v>
      </c>
      <c r="AC9" s="238">
        <v>29</v>
      </c>
      <c r="AZ9" s="238">
        <v>2</v>
      </c>
      <c r="BA9" s="238">
        <f>IF(AZ9=1,G9,0)</f>
        <v>0</v>
      </c>
      <c r="BB9" s="238">
        <f>IF(AZ9=2,G9,0)</f>
        <v>0</v>
      </c>
      <c r="BC9" s="238">
        <f>IF(AZ9=3,G9,0)</f>
        <v>0</v>
      </c>
      <c r="BD9" s="238">
        <f>IF(AZ9=4,G9,0)</f>
        <v>0</v>
      </c>
      <c r="BE9" s="238">
        <f>IF(AZ9=5,G9,0)</f>
        <v>0</v>
      </c>
      <c r="CA9" s="273">
        <v>12</v>
      </c>
      <c r="CB9" s="273">
        <v>0</v>
      </c>
    </row>
    <row r="10" spans="1:80" ht="22.5">
      <c r="A10" s="265">
        <v>3</v>
      </c>
      <c r="B10" s="266" t="s">
        <v>315</v>
      </c>
      <c r="C10" s="267" t="s">
        <v>316</v>
      </c>
      <c r="D10" s="268" t="s">
        <v>184</v>
      </c>
      <c r="E10" s="269">
        <v>72</v>
      </c>
      <c r="F10" s="269"/>
      <c r="G10" s="270">
        <f>E10*F10</f>
        <v>0</v>
      </c>
      <c r="H10" s="271">
        <v>0</v>
      </c>
      <c r="I10" s="272">
        <f>E10*H10</f>
        <v>0</v>
      </c>
      <c r="J10" s="271"/>
      <c r="K10" s="272">
        <f>E10*J10</f>
        <v>0</v>
      </c>
      <c r="O10" s="264">
        <v>2</v>
      </c>
      <c r="AA10" s="238">
        <v>12</v>
      </c>
      <c r="AB10" s="238">
        <v>0</v>
      </c>
      <c r="AC10" s="238">
        <v>1</v>
      </c>
      <c r="AZ10" s="238">
        <v>2</v>
      </c>
      <c r="BA10" s="238">
        <f>IF(AZ10=1,G10,0)</f>
        <v>0</v>
      </c>
      <c r="BB10" s="238">
        <f>IF(AZ10=2,G10,0)</f>
        <v>0</v>
      </c>
      <c r="BC10" s="238">
        <f>IF(AZ10=3,G10,0)</f>
        <v>0</v>
      </c>
      <c r="BD10" s="238">
        <f>IF(AZ10=4,G10,0)</f>
        <v>0</v>
      </c>
      <c r="BE10" s="238">
        <f>IF(AZ10=5,G10,0)</f>
        <v>0</v>
      </c>
      <c r="CA10" s="273">
        <v>12</v>
      </c>
      <c r="CB10" s="273">
        <v>0</v>
      </c>
    </row>
    <row r="11" spans="1:80">
      <c r="A11" s="265">
        <v>4</v>
      </c>
      <c r="B11" s="266" t="s">
        <v>317</v>
      </c>
      <c r="C11" s="267" t="s">
        <v>318</v>
      </c>
      <c r="D11" s="268" t="s">
        <v>101</v>
      </c>
      <c r="E11" s="269">
        <v>1</v>
      </c>
      <c r="F11" s="269"/>
      <c r="G11" s="270">
        <f>E11*F11</f>
        <v>0</v>
      </c>
      <c r="H11" s="271">
        <v>0</v>
      </c>
      <c r="I11" s="272">
        <f>E11*H11</f>
        <v>0</v>
      </c>
      <c r="J11" s="271"/>
      <c r="K11" s="272">
        <f>E11*J11</f>
        <v>0</v>
      </c>
      <c r="O11" s="264">
        <v>2</v>
      </c>
      <c r="AA11" s="238">
        <v>12</v>
      </c>
      <c r="AB11" s="238">
        <v>0</v>
      </c>
      <c r="AC11" s="238">
        <v>31</v>
      </c>
      <c r="AZ11" s="238">
        <v>2</v>
      </c>
      <c r="BA11" s="238">
        <f>IF(AZ11=1,G11,0)</f>
        <v>0</v>
      </c>
      <c r="BB11" s="238">
        <f>IF(AZ11=2,G11,0)</f>
        <v>0</v>
      </c>
      <c r="BC11" s="238">
        <f>IF(AZ11=3,G11,0)</f>
        <v>0</v>
      </c>
      <c r="BD11" s="238">
        <f>IF(AZ11=4,G11,0)</f>
        <v>0</v>
      </c>
      <c r="BE11" s="238">
        <f>IF(AZ11=5,G11,0)</f>
        <v>0</v>
      </c>
      <c r="CA11" s="273">
        <v>12</v>
      </c>
      <c r="CB11" s="273">
        <v>0</v>
      </c>
    </row>
    <row r="12" spans="1:80">
      <c r="A12" s="274"/>
      <c r="B12" s="275"/>
      <c r="C12" s="332" t="s">
        <v>319</v>
      </c>
      <c r="D12" s="333"/>
      <c r="E12" s="333"/>
      <c r="F12" s="333"/>
      <c r="G12" s="334"/>
      <c r="I12" s="276"/>
      <c r="K12" s="276"/>
      <c r="L12" s="277" t="s">
        <v>319</v>
      </c>
      <c r="O12" s="264">
        <v>3</v>
      </c>
    </row>
    <row r="13" spans="1:80">
      <c r="A13" s="274"/>
      <c r="B13" s="275"/>
      <c r="C13" s="332" t="s">
        <v>320</v>
      </c>
      <c r="D13" s="333"/>
      <c r="E13" s="333"/>
      <c r="F13" s="333"/>
      <c r="G13" s="334"/>
      <c r="I13" s="276"/>
      <c r="K13" s="276"/>
      <c r="L13" s="277" t="s">
        <v>320</v>
      </c>
      <c r="O13" s="264">
        <v>3</v>
      </c>
    </row>
    <row r="14" spans="1:80">
      <c r="A14" s="265">
        <v>5</v>
      </c>
      <c r="B14" s="266" t="s">
        <v>182</v>
      </c>
      <c r="C14" s="267" t="s">
        <v>183</v>
      </c>
      <c r="D14" s="268" t="s">
        <v>184</v>
      </c>
      <c r="E14" s="269">
        <v>5</v>
      </c>
      <c r="F14" s="269"/>
      <c r="G14" s="270">
        <f>E14*F14</f>
        <v>0</v>
      </c>
      <c r="H14" s="271">
        <v>0</v>
      </c>
      <c r="I14" s="272">
        <f>E14*H14</f>
        <v>0</v>
      </c>
      <c r="J14" s="271"/>
      <c r="K14" s="272">
        <f>E14*J14</f>
        <v>0</v>
      </c>
      <c r="O14" s="264">
        <v>2</v>
      </c>
      <c r="AA14" s="238">
        <v>10</v>
      </c>
      <c r="AB14" s="238">
        <v>0</v>
      </c>
      <c r="AC14" s="238">
        <v>8</v>
      </c>
      <c r="AZ14" s="238">
        <v>5</v>
      </c>
      <c r="BA14" s="238">
        <f>IF(AZ14=1,G14,0)</f>
        <v>0</v>
      </c>
      <c r="BB14" s="238">
        <f>IF(AZ14=2,G14,0)</f>
        <v>0</v>
      </c>
      <c r="BC14" s="238">
        <f>IF(AZ14=3,G14,0)</f>
        <v>0</v>
      </c>
      <c r="BD14" s="238">
        <f>IF(AZ14=4,G14,0)</f>
        <v>0</v>
      </c>
      <c r="BE14" s="238">
        <f>IF(AZ14=5,G14,0)</f>
        <v>0</v>
      </c>
      <c r="CA14" s="273">
        <v>10</v>
      </c>
      <c r="CB14" s="273">
        <v>0</v>
      </c>
    </row>
    <row r="15" spans="1:80">
      <c r="A15" s="284"/>
      <c r="B15" s="285" t="s">
        <v>102</v>
      </c>
      <c r="C15" s="286" t="s">
        <v>310</v>
      </c>
      <c r="D15" s="287"/>
      <c r="E15" s="288"/>
      <c r="F15" s="289"/>
      <c r="G15" s="290">
        <f>SUM(G7:G14)</f>
        <v>0</v>
      </c>
      <c r="H15" s="291"/>
      <c r="I15" s="292">
        <f>SUM(I7:I14)</f>
        <v>0</v>
      </c>
      <c r="J15" s="291"/>
      <c r="K15" s="292">
        <f>SUM(K7:K14)</f>
        <v>0</v>
      </c>
      <c r="O15" s="264">
        <v>4</v>
      </c>
      <c r="BA15" s="293">
        <f>SUM(BA7:BA14)</f>
        <v>0</v>
      </c>
      <c r="BB15" s="293">
        <f>SUM(BB7:BB14)</f>
        <v>0</v>
      </c>
      <c r="BC15" s="293">
        <f>SUM(BC7:BC14)</f>
        <v>0</v>
      </c>
      <c r="BD15" s="293">
        <f>SUM(BD7:BD14)</f>
        <v>0</v>
      </c>
      <c r="BE15" s="293">
        <f>SUM(BE7:BE14)</f>
        <v>0</v>
      </c>
    </row>
    <row r="16" spans="1:80">
      <c r="A16" s="254" t="s">
        <v>100</v>
      </c>
      <c r="B16" s="255" t="s">
        <v>321</v>
      </c>
      <c r="C16" s="256" t="s">
        <v>322</v>
      </c>
      <c r="D16" s="257"/>
      <c r="E16" s="258"/>
      <c r="F16" s="258"/>
      <c r="G16" s="259"/>
      <c r="H16" s="260"/>
      <c r="I16" s="261"/>
      <c r="J16" s="262"/>
      <c r="K16" s="263"/>
      <c r="O16" s="264">
        <v>1</v>
      </c>
    </row>
    <row r="17" spans="1:80">
      <c r="A17" s="265">
        <v>6</v>
      </c>
      <c r="B17" s="266" t="s">
        <v>324</v>
      </c>
      <c r="C17" s="267" t="s">
        <v>325</v>
      </c>
      <c r="D17" s="268" t="s">
        <v>151</v>
      </c>
      <c r="E17" s="269">
        <v>15</v>
      </c>
      <c r="F17" s="269"/>
      <c r="G17" s="270">
        <f>E17*F17</f>
        <v>0</v>
      </c>
      <c r="H17" s="271">
        <v>3.9999999999984499E-5</v>
      </c>
      <c r="I17" s="272">
        <f>E17*H17</f>
        <v>5.9999999999976749E-4</v>
      </c>
      <c r="J17" s="271">
        <v>-2.5399999999997599E-3</v>
      </c>
      <c r="K17" s="272">
        <f>E17*J17</f>
        <v>-3.8099999999996401E-2</v>
      </c>
      <c r="O17" s="264">
        <v>2</v>
      </c>
      <c r="AA17" s="238">
        <v>1</v>
      </c>
      <c r="AB17" s="238">
        <v>7</v>
      </c>
      <c r="AC17" s="238">
        <v>7</v>
      </c>
      <c r="AZ17" s="238">
        <v>2</v>
      </c>
      <c r="BA17" s="238">
        <f>IF(AZ17=1,G17,0)</f>
        <v>0</v>
      </c>
      <c r="BB17" s="238">
        <f>IF(AZ17=2,G17,0)</f>
        <v>0</v>
      </c>
      <c r="BC17" s="238">
        <f>IF(AZ17=3,G17,0)</f>
        <v>0</v>
      </c>
      <c r="BD17" s="238">
        <f>IF(AZ17=4,G17,0)</f>
        <v>0</v>
      </c>
      <c r="BE17" s="238">
        <f>IF(AZ17=5,G17,0)</f>
        <v>0</v>
      </c>
      <c r="CA17" s="273">
        <v>1</v>
      </c>
      <c r="CB17" s="273">
        <v>7</v>
      </c>
    </row>
    <row r="18" spans="1:80" ht="22.5">
      <c r="A18" s="265">
        <v>7</v>
      </c>
      <c r="B18" s="266" t="s">
        <v>326</v>
      </c>
      <c r="C18" s="267" t="s">
        <v>327</v>
      </c>
      <c r="D18" s="268" t="s">
        <v>151</v>
      </c>
      <c r="E18" s="269">
        <v>4</v>
      </c>
      <c r="F18" s="269"/>
      <c r="G18" s="270">
        <f>E18*F18</f>
        <v>0</v>
      </c>
      <c r="H18" s="271">
        <v>5.8799999999976597E-3</v>
      </c>
      <c r="I18" s="272">
        <f>E18*H18</f>
        <v>2.3519999999990639E-2</v>
      </c>
      <c r="J18" s="271">
        <v>0</v>
      </c>
      <c r="K18" s="272">
        <f>E18*J18</f>
        <v>0</v>
      </c>
      <c r="O18" s="264">
        <v>2</v>
      </c>
      <c r="AA18" s="238">
        <v>1</v>
      </c>
      <c r="AB18" s="238">
        <v>7</v>
      </c>
      <c r="AC18" s="238">
        <v>7</v>
      </c>
      <c r="AZ18" s="238">
        <v>2</v>
      </c>
      <c r="BA18" s="238">
        <f>IF(AZ18=1,G18,0)</f>
        <v>0</v>
      </c>
      <c r="BB18" s="238">
        <f>IF(AZ18=2,G18,0)</f>
        <v>0</v>
      </c>
      <c r="BC18" s="238">
        <f>IF(AZ18=3,G18,0)</f>
        <v>0</v>
      </c>
      <c r="BD18" s="238">
        <f>IF(AZ18=4,G18,0)</f>
        <v>0</v>
      </c>
      <c r="BE18" s="238">
        <f>IF(AZ18=5,G18,0)</f>
        <v>0</v>
      </c>
      <c r="CA18" s="273">
        <v>1</v>
      </c>
      <c r="CB18" s="273">
        <v>7</v>
      </c>
    </row>
    <row r="19" spans="1:80">
      <c r="A19" s="274"/>
      <c r="B19" s="278"/>
      <c r="C19" s="335" t="s">
        <v>328</v>
      </c>
      <c r="D19" s="336"/>
      <c r="E19" s="279">
        <v>4</v>
      </c>
      <c r="F19" s="280"/>
      <c r="G19" s="281"/>
      <c r="H19" s="282"/>
      <c r="I19" s="276"/>
      <c r="J19" s="283"/>
      <c r="K19" s="276"/>
      <c r="M19" s="277" t="s">
        <v>328</v>
      </c>
      <c r="O19" s="264"/>
    </row>
    <row r="20" spans="1:80" ht="22.5">
      <c r="A20" s="265">
        <v>8</v>
      </c>
      <c r="B20" s="266" t="s">
        <v>329</v>
      </c>
      <c r="C20" s="267" t="s">
        <v>330</v>
      </c>
      <c r="D20" s="268" t="s">
        <v>151</v>
      </c>
      <c r="E20" s="269">
        <v>2.5</v>
      </c>
      <c r="F20" s="269"/>
      <c r="G20" s="270">
        <f>E20*F20</f>
        <v>0</v>
      </c>
      <c r="H20" s="271">
        <v>1.99999999999978E-4</v>
      </c>
      <c r="I20" s="272">
        <f>E20*H20</f>
        <v>4.9999999999994504E-4</v>
      </c>
      <c r="J20" s="271">
        <v>0</v>
      </c>
      <c r="K20" s="272">
        <f>E20*J20</f>
        <v>0</v>
      </c>
      <c r="O20" s="264">
        <v>2</v>
      </c>
      <c r="AA20" s="238">
        <v>1</v>
      </c>
      <c r="AB20" s="238">
        <v>0</v>
      </c>
      <c r="AC20" s="238">
        <v>0</v>
      </c>
      <c r="AZ20" s="238">
        <v>2</v>
      </c>
      <c r="BA20" s="238">
        <f>IF(AZ20=1,G20,0)</f>
        <v>0</v>
      </c>
      <c r="BB20" s="238">
        <f>IF(AZ20=2,G20,0)</f>
        <v>0</v>
      </c>
      <c r="BC20" s="238">
        <f>IF(AZ20=3,G20,0)</f>
        <v>0</v>
      </c>
      <c r="BD20" s="238">
        <f>IF(AZ20=4,G20,0)</f>
        <v>0</v>
      </c>
      <c r="BE20" s="238">
        <f>IF(AZ20=5,G20,0)</f>
        <v>0</v>
      </c>
      <c r="CA20" s="273">
        <v>1</v>
      </c>
      <c r="CB20" s="273">
        <v>0</v>
      </c>
    </row>
    <row r="21" spans="1:80" ht="22.5">
      <c r="A21" s="265">
        <v>9</v>
      </c>
      <c r="B21" s="266" t="s">
        <v>331</v>
      </c>
      <c r="C21" s="267" t="s">
        <v>332</v>
      </c>
      <c r="D21" s="268" t="s">
        <v>151</v>
      </c>
      <c r="E21" s="269">
        <v>8.5</v>
      </c>
      <c r="F21" s="269"/>
      <c r="G21" s="270">
        <f>E21*F21</f>
        <v>0</v>
      </c>
      <c r="H21" s="271">
        <v>1.99999999999978E-4</v>
      </c>
      <c r="I21" s="272">
        <f>E21*H21</f>
        <v>1.699999999999813E-3</v>
      </c>
      <c r="J21" s="271">
        <v>0</v>
      </c>
      <c r="K21" s="272">
        <f>E21*J21</f>
        <v>0</v>
      </c>
      <c r="O21" s="264">
        <v>2</v>
      </c>
      <c r="AA21" s="238">
        <v>1</v>
      </c>
      <c r="AB21" s="238">
        <v>7</v>
      </c>
      <c r="AC21" s="238">
        <v>7</v>
      </c>
      <c r="AZ21" s="238">
        <v>2</v>
      </c>
      <c r="BA21" s="238">
        <f>IF(AZ21=1,G21,0)</f>
        <v>0</v>
      </c>
      <c r="BB21" s="238">
        <f>IF(AZ21=2,G21,0)</f>
        <v>0</v>
      </c>
      <c r="BC21" s="238">
        <f>IF(AZ21=3,G21,0)</f>
        <v>0</v>
      </c>
      <c r="BD21" s="238">
        <f>IF(AZ21=4,G21,0)</f>
        <v>0</v>
      </c>
      <c r="BE21" s="238">
        <f>IF(AZ21=5,G21,0)</f>
        <v>0</v>
      </c>
      <c r="CA21" s="273">
        <v>1</v>
      </c>
      <c r="CB21" s="273">
        <v>7</v>
      </c>
    </row>
    <row r="22" spans="1:80">
      <c r="A22" s="265">
        <v>10</v>
      </c>
      <c r="B22" s="266" t="s">
        <v>333</v>
      </c>
      <c r="C22" s="267" t="s">
        <v>334</v>
      </c>
      <c r="D22" s="268" t="s">
        <v>151</v>
      </c>
      <c r="E22" s="269">
        <v>15</v>
      </c>
      <c r="F22" s="269"/>
      <c r="G22" s="270">
        <f>E22*F22</f>
        <v>0</v>
      </c>
      <c r="H22" s="271">
        <v>0</v>
      </c>
      <c r="I22" s="272">
        <f>E22*H22</f>
        <v>0</v>
      </c>
      <c r="J22" s="271">
        <v>0</v>
      </c>
      <c r="K22" s="272">
        <f>E22*J22</f>
        <v>0</v>
      </c>
      <c r="O22" s="264">
        <v>2</v>
      </c>
      <c r="AA22" s="238">
        <v>1</v>
      </c>
      <c r="AB22" s="238">
        <v>7</v>
      </c>
      <c r="AC22" s="238">
        <v>7</v>
      </c>
      <c r="AZ22" s="238">
        <v>2</v>
      </c>
      <c r="BA22" s="238">
        <f>IF(AZ22=1,G22,0)</f>
        <v>0</v>
      </c>
      <c r="BB22" s="238">
        <f>IF(AZ22=2,G22,0)</f>
        <v>0</v>
      </c>
      <c r="BC22" s="238">
        <f>IF(AZ22=3,G22,0)</f>
        <v>0</v>
      </c>
      <c r="BD22" s="238">
        <f>IF(AZ22=4,G22,0)</f>
        <v>0</v>
      </c>
      <c r="BE22" s="238">
        <f>IF(AZ22=5,G22,0)</f>
        <v>0</v>
      </c>
      <c r="CA22" s="273">
        <v>1</v>
      </c>
      <c r="CB22" s="273">
        <v>7</v>
      </c>
    </row>
    <row r="23" spans="1:80">
      <c r="A23" s="274"/>
      <c r="B23" s="278"/>
      <c r="C23" s="335" t="s">
        <v>335</v>
      </c>
      <c r="D23" s="336"/>
      <c r="E23" s="279">
        <v>15</v>
      </c>
      <c r="F23" s="280"/>
      <c r="G23" s="281"/>
      <c r="H23" s="282"/>
      <c r="I23" s="276"/>
      <c r="J23" s="283"/>
      <c r="K23" s="276"/>
      <c r="M23" s="277" t="s">
        <v>335</v>
      </c>
      <c r="O23" s="264"/>
    </row>
    <row r="24" spans="1:80">
      <c r="A24" s="265">
        <v>11</v>
      </c>
      <c r="B24" s="266" t="s">
        <v>336</v>
      </c>
      <c r="C24" s="267" t="s">
        <v>337</v>
      </c>
      <c r="D24" s="268" t="s">
        <v>151</v>
      </c>
      <c r="E24" s="269">
        <v>6.5</v>
      </c>
      <c r="F24" s="269"/>
      <c r="G24" s="270">
        <f>E24*F24</f>
        <v>0</v>
      </c>
      <c r="H24" s="271">
        <v>1.9999999999988898E-3</v>
      </c>
      <c r="I24" s="272">
        <f>E24*H24</f>
        <v>1.2999999999992785E-2</v>
      </c>
      <c r="J24" s="271"/>
      <c r="K24" s="272">
        <f>E24*J24</f>
        <v>0</v>
      </c>
      <c r="O24" s="264">
        <v>2</v>
      </c>
      <c r="AA24" s="238">
        <v>12</v>
      </c>
      <c r="AB24" s="238">
        <v>0</v>
      </c>
      <c r="AC24" s="238">
        <v>3</v>
      </c>
      <c r="AZ24" s="238">
        <v>2</v>
      </c>
      <c r="BA24" s="238">
        <f>IF(AZ24=1,G24,0)</f>
        <v>0</v>
      </c>
      <c r="BB24" s="238">
        <f>IF(AZ24=2,G24,0)</f>
        <v>0</v>
      </c>
      <c r="BC24" s="238">
        <f>IF(AZ24=3,G24,0)</f>
        <v>0</v>
      </c>
      <c r="BD24" s="238">
        <f>IF(AZ24=4,G24,0)</f>
        <v>0</v>
      </c>
      <c r="BE24" s="238">
        <f>IF(AZ24=5,G24,0)</f>
        <v>0</v>
      </c>
      <c r="CA24" s="273">
        <v>12</v>
      </c>
      <c r="CB24" s="273">
        <v>0</v>
      </c>
    </row>
    <row r="25" spans="1:80">
      <c r="A25" s="274"/>
      <c r="B25" s="275"/>
      <c r="C25" s="332" t="s">
        <v>338</v>
      </c>
      <c r="D25" s="333"/>
      <c r="E25" s="333"/>
      <c r="F25" s="333"/>
      <c r="G25" s="334"/>
      <c r="I25" s="276"/>
      <c r="K25" s="276"/>
      <c r="L25" s="277" t="s">
        <v>338</v>
      </c>
      <c r="O25" s="264">
        <v>3</v>
      </c>
    </row>
    <row r="26" spans="1:80">
      <c r="A26" s="265">
        <v>12</v>
      </c>
      <c r="B26" s="266" t="s">
        <v>339</v>
      </c>
      <c r="C26" s="267" t="s">
        <v>340</v>
      </c>
      <c r="D26" s="268" t="s">
        <v>151</v>
      </c>
      <c r="E26" s="269">
        <v>8.5</v>
      </c>
      <c r="F26" s="269"/>
      <c r="G26" s="270">
        <f>E26*F26</f>
        <v>0</v>
      </c>
      <c r="H26" s="271">
        <v>1.9999999999988898E-3</v>
      </c>
      <c r="I26" s="272">
        <f>E26*H26</f>
        <v>1.6999999999990564E-2</v>
      </c>
      <c r="J26" s="271"/>
      <c r="K26" s="272">
        <f>E26*J26</f>
        <v>0</v>
      </c>
      <c r="O26" s="264">
        <v>2</v>
      </c>
      <c r="AA26" s="238">
        <v>12</v>
      </c>
      <c r="AB26" s="238">
        <v>0</v>
      </c>
      <c r="AC26" s="238">
        <v>4</v>
      </c>
      <c r="AZ26" s="238">
        <v>2</v>
      </c>
      <c r="BA26" s="238">
        <f>IF(AZ26=1,G26,0)</f>
        <v>0</v>
      </c>
      <c r="BB26" s="238">
        <f>IF(AZ26=2,G26,0)</f>
        <v>0</v>
      </c>
      <c r="BC26" s="238">
        <f>IF(AZ26=3,G26,0)</f>
        <v>0</v>
      </c>
      <c r="BD26" s="238">
        <f>IF(AZ26=4,G26,0)</f>
        <v>0</v>
      </c>
      <c r="BE26" s="238">
        <f>IF(AZ26=5,G26,0)</f>
        <v>0</v>
      </c>
      <c r="CA26" s="273">
        <v>12</v>
      </c>
      <c r="CB26" s="273">
        <v>0</v>
      </c>
    </row>
    <row r="27" spans="1:80">
      <c r="A27" s="274"/>
      <c r="B27" s="275"/>
      <c r="C27" s="332" t="s">
        <v>338</v>
      </c>
      <c r="D27" s="333"/>
      <c r="E27" s="333"/>
      <c r="F27" s="333"/>
      <c r="G27" s="334"/>
      <c r="I27" s="276"/>
      <c r="K27" s="276"/>
      <c r="L27" s="277" t="s">
        <v>338</v>
      </c>
      <c r="O27" s="264">
        <v>3</v>
      </c>
    </row>
    <row r="28" spans="1:80">
      <c r="A28" s="265">
        <v>13</v>
      </c>
      <c r="B28" s="266" t="s">
        <v>341</v>
      </c>
      <c r="C28" s="267" t="s">
        <v>342</v>
      </c>
      <c r="D28" s="268" t="s">
        <v>343</v>
      </c>
      <c r="E28" s="269">
        <v>3</v>
      </c>
      <c r="F28" s="269"/>
      <c r="G28" s="270">
        <f>E28*F28</f>
        <v>0</v>
      </c>
      <c r="H28" s="271">
        <v>0</v>
      </c>
      <c r="I28" s="272">
        <f>E28*H28</f>
        <v>0</v>
      </c>
      <c r="J28" s="271"/>
      <c r="K28" s="272">
        <f>E28*J28</f>
        <v>0</v>
      </c>
      <c r="O28" s="264">
        <v>2</v>
      </c>
      <c r="AA28" s="238">
        <v>12</v>
      </c>
      <c r="AB28" s="238">
        <v>0</v>
      </c>
      <c r="AC28" s="238">
        <v>32</v>
      </c>
      <c r="AZ28" s="238">
        <v>2</v>
      </c>
      <c r="BA28" s="238">
        <f>IF(AZ28=1,G28,0)</f>
        <v>0</v>
      </c>
      <c r="BB28" s="238">
        <f>IF(AZ28=2,G28,0)</f>
        <v>0</v>
      </c>
      <c r="BC28" s="238">
        <f>IF(AZ28=3,G28,0)</f>
        <v>0</v>
      </c>
      <c r="BD28" s="238">
        <f>IF(AZ28=4,G28,0)</f>
        <v>0</v>
      </c>
      <c r="BE28" s="238">
        <f>IF(AZ28=5,G28,0)</f>
        <v>0</v>
      </c>
      <c r="CA28" s="273">
        <v>12</v>
      </c>
      <c r="CB28" s="273">
        <v>0</v>
      </c>
    </row>
    <row r="29" spans="1:80">
      <c r="A29" s="274"/>
      <c r="B29" s="275"/>
      <c r="C29" s="332" t="s">
        <v>344</v>
      </c>
      <c r="D29" s="333"/>
      <c r="E29" s="333"/>
      <c r="F29" s="333"/>
      <c r="G29" s="334"/>
      <c r="I29" s="276"/>
      <c r="K29" s="276"/>
      <c r="L29" s="277" t="s">
        <v>344</v>
      </c>
      <c r="O29" s="264">
        <v>3</v>
      </c>
    </row>
    <row r="30" spans="1:80">
      <c r="A30" s="265">
        <v>14</v>
      </c>
      <c r="B30" s="266" t="s">
        <v>345</v>
      </c>
      <c r="C30" s="267" t="s">
        <v>346</v>
      </c>
      <c r="D30" s="268" t="s">
        <v>151</v>
      </c>
      <c r="E30" s="269">
        <v>6.5</v>
      </c>
      <c r="F30" s="269"/>
      <c r="G30" s="270">
        <f>E30*F30</f>
        <v>0</v>
      </c>
      <c r="H30" s="271">
        <v>3.8999999999989E-4</v>
      </c>
      <c r="I30" s="272">
        <f>E30*H30</f>
        <v>2.5349999999992852E-3</v>
      </c>
      <c r="J30" s="271"/>
      <c r="K30" s="272">
        <f>E30*J30</f>
        <v>0</v>
      </c>
      <c r="O30" s="264">
        <v>2</v>
      </c>
      <c r="AA30" s="238">
        <v>12</v>
      </c>
      <c r="AB30" s="238">
        <v>0</v>
      </c>
      <c r="AC30" s="238">
        <v>5</v>
      </c>
      <c r="AZ30" s="238">
        <v>2</v>
      </c>
      <c r="BA30" s="238">
        <f>IF(AZ30=1,G30,0)</f>
        <v>0</v>
      </c>
      <c r="BB30" s="238">
        <f>IF(AZ30=2,G30,0)</f>
        <v>0</v>
      </c>
      <c r="BC30" s="238">
        <f>IF(AZ30=3,G30,0)</f>
        <v>0</v>
      </c>
      <c r="BD30" s="238">
        <f>IF(AZ30=4,G30,0)</f>
        <v>0</v>
      </c>
      <c r="BE30" s="238">
        <f>IF(AZ30=5,G30,0)</f>
        <v>0</v>
      </c>
      <c r="CA30" s="273">
        <v>12</v>
      </c>
      <c r="CB30" s="273">
        <v>0</v>
      </c>
    </row>
    <row r="31" spans="1:80">
      <c r="A31" s="274"/>
      <c r="B31" s="275"/>
      <c r="C31" s="332" t="s">
        <v>158</v>
      </c>
      <c r="D31" s="333"/>
      <c r="E31" s="333"/>
      <c r="F31" s="333"/>
      <c r="G31" s="334"/>
      <c r="I31" s="276"/>
      <c r="K31" s="276"/>
      <c r="L31" s="277" t="s">
        <v>158</v>
      </c>
      <c r="O31" s="264">
        <v>3</v>
      </c>
    </row>
    <row r="32" spans="1:80">
      <c r="A32" s="274"/>
      <c r="B32" s="275"/>
      <c r="C32" s="332" t="s">
        <v>347</v>
      </c>
      <c r="D32" s="333"/>
      <c r="E32" s="333"/>
      <c r="F32" s="333"/>
      <c r="G32" s="334"/>
      <c r="I32" s="276"/>
      <c r="K32" s="276"/>
      <c r="L32" s="277" t="s">
        <v>347</v>
      </c>
      <c r="O32" s="264">
        <v>3</v>
      </c>
    </row>
    <row r="33" spans="1:80">
      <c r="A33" s="265">
        <v>15</v>
      </c>
      <c r="B33" s="266" t="s">
        <v>348</v>
      </c>
      <c r="C33" s="267" t="s">
        <v>349</v>
      </c>
      <c r="D33" s="268" t="s">
        <v>151</v>
      </c>
      <c r="E33" s="269">
        <v>8.5</v>
      </c>
      <c r="F33" s="269"/>
      <c r="G33" s="270">
        <f>E33*F33</f>
        <v>0</v>
      </c>
      <c r="H33" s="271">
        <v>4.8000000000003601E-4</v>
      </c>
      <c r="I33" s="272">
        <f>E33*H33</f>
        <v>4.0800000000003065E-3</v>
      </c>
      <c r="J33" s="271"/>
      <c r="K33" s="272">
        <f>E33*J33</f>
        <v>0</v>
      </c>
      <c r="O33" s="264">
        <v>2</v>
      </c>
      <c r="AA33" s="238">
        <v>12</v>
      </c>
      <c r="AB33" s="238">
        <v>0</v>
      </c>
      <c r="AC33" s="238">
        <v>6</v>
      </c>
      <c r="AZ33" s="238">
        <v>2</v>
      </c>
      <c r="BA33" s="238">
        <f>IF(AZ33=1,G33,0)</f>
        <v>0</v>
      </c>
      <c r="BB33" s="238">
        <f>IF(AZ33=2,G33,0)</f>
        <v>0</v>
      </c>
      <c r="BC33" s="238">
        <f>IF(AZ33=3,G33,0)</f>
        <v>0</v>
      </c>
      <c r="BD33" s="238">
        <f>IF(AZ33=4,G33,0)</f>
        <v>0</v>
      </c>
      <c r="BE33" s="238">
        <f>IF(AZ33=5,G33,0)</f>
        <v>0</v>
      </c>
      <c r="CA33" s="273">
        <v>12</v>
      </c>
      <c r="CB33" s="273">
        <v>0</v>
      </c>
    </row>
    <row r="34" spans="1:80">
      <c r="A34" s="274"/>
      <c r="B34" s="275"/>
      <c r="C34" s="332" t="s">
        <v>158</v>
      </c>
      <c r="D34" s="333"/>
      <c r="E34" s="333"/>
      <c r="F34" s="333"/>
      <c r="G34" s="334"/>
      <c r="I34" s="276"/>
      <c r="K34" s="276"/>
      <c r="L34" s="277" t="s">
        <v>158</v>
      </c>
      <c r="O34" s="264">
        <v>3</v>
      </c>
    </row>
    <row r="35" spans="1:80">
      <c r="A35" s="274"/>
      <c r="B35" s="275"/>
      <c r="C35" s="332" t="s">
        <v>347</v>
      </c>
      <c r="D35" s="333"/>
      <c r="E35" s="333"/>
      <c r="F35" s="333"/>
      <c r="G35" s="334"/>
      <c r="I35" s="276"/>
      <c r="K35" s="276"/>
      <c r="L35" s="277" t="s">
        <v>347</v>
      </c>
      <c r="O35" s="264">
        <v>3</v>
      </c>
    </row>
    <row r="36" spans="1:80">
      <c r="A36" s="284"/>
      <c r="B36" s="285" t="s">
        <v>102</v>
      </c>
      <c r="C36" s="286" t="s">
        <v>323</v>
      </c>
      <c r="D36" s="287"/>
      <c r="E36" s="288"/>
      <c r="F36" s="289"/>
      <c r="G36" s="290">
        <f>SUM(G16:G35)</f>
        <v>0</v>
      </c>
      <c r="H36" s="291"/>
      <c r="I36" s="292">
        <f>SUM(I16:I35)</f>
        <v>6.293499999997311E-2</v>
      </c>
      <c r="J36" s="291"/>
      <c r="K36" s="292">
        <f>SUM(K16:K35)</f>
        <v>-3.8099999999996401E-2</v>
      </c>
      <c r="O36" s="264">
        <v>4</v>
      </c>
      <c r="BA36" s="293">
        <f>SUM(BA16:BA35)</f>
        <v>0</v>
      </c>
      <c r="BB36" s="293">
        <f>SUM(BB16:BB35)</f>
        <v>0</v>
      </c>
      <c r="BC36" s="293">
        <f>SUM(BC16:BC35)</f>
        <v>0</v>
      </c>
      <c r="BD36" s="293">
        <f>SUM(BD16:BD35)</f>
        <v>0</v>
      </c>
      <c r="BE36" s="293">
        <f>SUM(BE16:BE35)</f>
        <v>0</v>
      </c>
    </row>
    <row r="37" spans="1:80">
      <c r="A37" s="254" t="s">
        <v>100</v>
      </c>
      <c r="B37" s="255" t="s">
        <v>350</v>
      </c>
      <c r="C37" s="256" t="s">
        <v>351</v>
      </c>
      <c r="D37" s="257"/>
      <c r="E37" s="258"/>
      <c r="F37" s="258"/>
      <c r="G37" s="259"/>
      <c r="H37" s="260"/>
      <c r="I37" s="261"/>
      <c r="J37" s="262"/>
      <c r="K37" s="263"/>
      <c r="O37" s="264">
        <v>1</v>
      </c>
    </row>
    <row r="38" spans="1:80" ht="22.5">
      <c r="A38" s="265">
        <v>16</v>
      </c>
      <c r="B38" s="266" t="s">
        <v>353</v>
      </c>
      <c r="C38" s="267" t="s">
        <v>354</v>
      </c>
      <c r="D38" s="268" t="s">
        <v>135</v>
      </c>
      <c r="E38" s="269">
        <v>2</v>
      </c>
      <c r="F38" s="269"/>
      <c r="G38" s="270">
        <f>E38*F38</f>
        <v>0</v>
      </c>
      <c r="H38" s="271">
        <v>1.20000000000009E-4</v>
      </c>
      <c r="I38" s="272">
        <f>E38*H38</f>
        <v>2.40000000000018E-4</v>
      </c>
      <c r="J38" s="271">
        <v>0</v>
      </c>
      <c r="K38" s="272">
        <f>E38*J38</f>
        <v>0</v>
      </c>
      <c r="O38" s="264">
        <v>2</v>
      </c>
      <c r="AA38" s="238">
        <v>1</v>
      </c>
      <c r="AB38" s="238">
        <v>7</v>
      </c>
      <c r="AC38" s="238">
        <v>7</v>
      </c>
      <c r="AZ38" s="238">
        <v>2</v>
      </c>
      <c r="BA38" s="238">
        <f>IF(AZ38=1,G38,0)</f>
        <v>0</v>
      </c>
      <c r="BB38" s="238">
        <f>IF(AZ38=2,G38,0)</f>
        <v>0</v>
      </c>
      <c r="BC38" s="238">
        <f>IF(AZ38=3,G38,0)</f>
        <v>0</v>
      </c>
      <c r="BD38" s="238">
        <f>IF(AZ38=4,G38,0)</f>
        <v>0</v>
      </c>
      <c r="BE38" s="238">
        <f>IF(AZ38=5,G38,0)</f>
        <v>0</v>
      </c>
      <c r="CA38" s="273">
        <v>1</v>
      </c>
      <c r="CB38" s="273">
        <v>7</v>
      </c>
    </row>
    <row r="39" spans="1:80" ht="22.5">
      <c r="A39" s="265">
        <v>17</v>
      </c>
      <c r="B39" s="266" t="s">
        <v>355</v>
      </c>
      <c r="C39" s="267" t="s">
        <v>356</v>
      </c>
      <c r="D39" s="268" t="s">
        <v>135</v>
      </c>
      <c r="E39" s="269">
        <v>2</v>
      </c>
      <c r="F39" s="269"/>
      <c r="G39" s="270">
        <f>E39*F39</f>
        <v>0</v>
      </c>
      <c r="H39" s="271">
        <v>1.20000000000009E-4</v>
      </c>
      <c r="I39" s="272">
        <f>E39*H39</f>
        <v>2.40000000000018E-4</v>
      </c>
      <c r="J39" s="271">
        <v>0</v>
      </c>
      <c r="K39" s="272">
        <f>E39*J39</f>
        <v>0</v>
      </c>
      <c r="O39" s="264">
        <v>2</v>
      </c>
      <c r="AA39" s="238">
        <v>1</v>
      </c>
      <c r="AB39" s="238">
        <v>7</v>
      </c>
      <c r="AC39" s="238">
        <v>7</v>
      </c>
      <c r="AZ39" s="238">
        <v>2</v>
      </c>
      <c r="BA39" s="238">
        <f>IF(AZ39=1,G39,0)</f>
        <v>0</v>
      </c>
      <c r="BB39" s="238">
        <f>IF(AZ39=2,G39,0)</f>
        <v>0</v>
      </c>
      <c r="BC39" s="238">
        <f>IF(AZ39=3,G39,0)</f>
        <v>0</v>
      </c>
      <c r="BD39" s="238">
        <f>IF(AZ39=4,G39,0)</f>
        <v>0</v>
      </c>
      <c r="BE39" s="238">
        <f>IF(AZ39=5,G39,0)</f>
        <v>0</v>
      </c>
      <c r="CA39" s="273">
        <v>1</v>
      </c>
      <c r="CB39" s="273">
        <v>7</v>
      </c>
    </row>
    <row r="40" spans="1:80" ht="22.5">
      <c r="A40" s="265">
        <v>18</v>
      </c>
      <c r="B40" s="266" t="s">
        <v>357</v>
      </c>
      <c r="C40" s="267" t="s">
        <v>358</v>
      </c>
      <c r="D40" s="268" t="s">
        <v>135</v>
      </c>
      <c r="E40" s="269">
        <v>2</v>
      </c>
      <c r="F40" s="269"/>
      <c r="G40" s="270">
        <f>E40*F40</f>
        <v>0</v>
      </c>
      <c r="H40" s="271">
        <v>1.4000000000002899E-4</v>
      </c>
      <c r="I40" s="272">
        <f>E40*H40</f>
        <v>2.8000000000005798E-4</v>
      </c>
      <c r="J40" s="271">
        <v>0</v>
      </c>
      <c r="K40" s="272">
        <f>E40*J40</f>
        <v>0</v>
      </c>
      <c r="O40" s="264">
        <v>2</v>
      </c>
      <c r="AA40" s="238">
        <v>1</v>
      </c>
      <c r="AB40" s="238">
        <v>7</v>
      </c>
      <c r="AC40" s="238">
        <v>7</v>
      </c>
      <c r="AZ40" s="238">
        <v>2</v>
      </c>
      <c r="BA40" s="238">
        <f>IF(AZ40=1,G40,0)</f>
        <v>0</v>
      </c>
      <c r="BB40" s="238">
        <f>IF(AZ40=2,G40,0)</f>
        <v>0</v>
      </c>
      <c r="BC40" s="238">
        <f>IF(AZ40=3,G40,0)</f>
        <v>0</v>
      </c>
      <c r="BD40" s="238">
        <f>IF(AZ40=4,G40,0)</f>
        <v>0</v>
      </c>
      <c r="BE40" s="238">
        <f>IF(AZ40=5,G40,0)</f>
        <v>0</v>
      </c>
      <c r="CA40" s="273">
        <v>1</v>
      </c>
      <c r="CB40" s="273">
        <v>7</v>
      </c>
    </row>
    <row r="41" spans="1:80">
      <c r="A41" s="265">
        <v>19</v>
      </c>
      <c r="B41" s="266" t="s">
        <v>359</v>
      </c>
      <c r="C41" s="267" t="s">
        <v>360</v>
      </c>
      <c r="D41" s="268" t="s">
        <v>135</v>
      </c>
      <c r="E41" s="269">
        <v>2</v>
      </c>
      <c r="F41" s="269"/>
      <c r="G41" s="270">
        <f>E41*F41</f>
        <v>0</v>
      </c>
      <c r="H41" s="271">
        <v>9.0000000000034497E-5</v>
      </c>
      <c r="I41" s="272">
        <f>E41*H41</f>
        <v>1.8000000000006899E-4</v>
      </c>
      <c r="J41" s="271">
        <v>0</v>
      </c>
      <c r="K41" s="272">
        <f>E41*J41</f>
        <v>0</v>
      </c>
      <c r="O41" s="264">
        <v>2</v>
      </c>
      <c r="AA41" s="238">
        <v>1</v>
      </c>
      <c r="AB41" s="238">
        <v>7</v>
      </c>
      <c r="AC41" s="238">
        <v>7</v>
      </c>
      <c r="AZ41" s="238">
        <v>2</v>
      </c>
      <c r="BA41" s="238">
        <f>IF(AZ41=1,G41,0)</f>
        <v>0</v>
      </c>
      <c r="BB41" s="238">
        <f>IF(AZ41=2,G41,0)</f>
        <v>0</v>
      </c>
      <c r="BC41" s="238">
        <f>IF(AZ41=3,G41,0)</f>
        <v>0</v>
      </c>
      <c r="BD41" s="238">
        <f>IF(AZ41=4,G41,0)</f>
        <v>0</v>
      </c>
      <c r="BE41" s="238">
        <f>IF(AZ41=5,G41,0)</f>
        <v>0</v>
      </c>
      <c r="CA41" s="273">
        <v>1</v>
      </c>
      <c r="CB41" s="273">
        <v>7</v>
      </c>
    </row>
    <row r="42" spans="1:80">
      <c r="A42" s="284"/>
      <c r="B42" s="285" t="s">
        <v>102</v>
      </c>
      <c r="C42" s="286" t="s">
        <v>352</v>
      </c>
      <c r="D42" s="287"/>
      <c r="E42" s="288"/>
      <c r="F42" s="289"/>
      <c r="G42" s="290">
        <f>SUM(G37:G41)</f>
        <v>0</v>
      </c>
      <c r="H42" s="291"/>
      <c r="I42" s="292">
        <f>SUM(I37:I41)</f>
        <v>9.4000000000016293E-4</v>
      </c>
      <c r="J42" s="291"/>
      <c r="K42" s="292">
        <f>SUM(K37:K41)</f>
        <v>0</v>
      </c>
      <c r="O42" s="264">
        <v>4</v>
      </c>
      <c r="BA42" s="293">
        <f>SUM(BA37:BA41)</f>
        <v>0</v>
      </c>
      <c r="BB42" s="293">
        <f>SUM(BB37:BB41)</f>
        <v>0</v>
      </c>
      <c r="BC42" s="293">
        <f>SUM(BC37:BC41)</f>
        <v>0</v>
      </c>
      <c r="BD42" s="293">
        <f>SUM(BD37:BD41)</f>
        <v>0</v>
      </c>
      <c r="BE42" s="293">
        <f>SUM(BE37:BE41)</f>
        <v>0</v>
      </c>
    </row>
    <row r="43" spans="1:80">
      <c r="A43" s="254" t="s">
        <v>100</v>
      </c>
      <c r="B43" s="255" t="s">
        <v>361</v>
      </c>
      <c r="C43" s="256" t="s">
        <v>362</v>
      </c>
      <c r="D43" s="257"/>
      <c r="E43" s="258"/>
      <c r="F43" s="258"/>
      <c r="G43" s="259"/>
      <c r="H43" s="260"/>
      <c r="I43" s="261"/>
      <c r="J43" s="262"/>
      <c r="K43" s="263"/>
      <c r="O43" s="264">
        <v>1</v>
      </c>
    </row>
    <row r="44" spans="1:80">
      <c r="A44" s="265">
        <v>20</v>
      </c>
      <c r="B44" s="266" t="s">
        <v>364</v>
      </c>
      <c r="C44" s="267" t="s">
        <v>365</v>
      </c>
      <c r="D44" s="268" t="s">
        <v>122</v>
      </c>
      <c r="E44" s="269">
        <v>20</v>
      </c>
      <c r="F44" s="269"/>
      <c r="G44" s="270">
        <f t="shared" ref="G44:G52" si="0">E44*F44</f>
        <v>0</v>
      </c>
      <c r="H44" s="271">
        <v>0</v>
      </c>
      <c r="I44" s="272">
        <f t="shared" ref="I44:I52" si="1">E44*H44</f>
        <v>0</v>
      </c>
      <c r="J44" s="271">
        <v>-2.3799999999994301E-2</v>
      </c>
      <c r="K44" s="272">
        <f t="shared" ref="K44:K52" si="2">E44*J44</f>
        <v>-0.47599999999988601</v>
      </c>
      <c r="O44" s="264">
        <v>2</v>
      </c>
      <c r="AA44" s="238">
        <v>1</v>
      </c>
      <c r="AB44" s="238">
        <v>7</v>
      </c>
      <c r="AC44" s="238">
        <v>7</v>
      </c>
      <c r="AZ44" s="238">
        <v>2</v>
      </c>
      <c r="BA44" s="238">
        <f t="shared" ref="BA44:BA52" si="3">IF(AZ44=1,G44,0)</f>
        <v>0</v>
      </c>
      <c r="BB44" s="238">
        <f t="shared" ref="BB44:BB52" si="4">IF(AZ44=2,G44,0)</f>
        <v>0</v>
      </c>
      <c r="BC44" s="238">
        <f t="shared" ref="BC44:BC52" si="5">IF(AZ44=3,G44,0)</f>
        <v>0</v>
      </c>
      <c r="BD44" s="238">
        <f t="shared" ref="BD44:BD52" si="6">IF(AZ44=4,G44,0)</f>
        <v>0</v>
      </c>
      <c r="BE44" s="238">
        <f t="shared" ref="BE44:BE52" si="7">IF(AZ44=5,G44,0)</f>
        <v>0</v>
      </c>
      <c r="CA44" s="273">
        <v>1</v>
      </c>
      <c r="CB44" s="273">
        <v>7</v>
      </c>
    </row>
    <row r="45" spans="1:80">
      <c r="A45" s="265">
        <v>21</v>
      </c>
      <c r="B45" s="266" t="s">
        <v>366</v>
      </c>
      <c r="C45" s="267" t="s">
        <v>367</v>
      </c>
      <c r="D45" s="268" t="s">
        <v>135</v>
      </c>
      <c r="E45" s="269">
        <v>1</v>
      </c>
      <c r="F45" s="269"/>
      <c r="G45" s="270">
        <f t="shared" si="0"/>
        <v>0</v>
      </c>
      <c r="H45" s="271">
        <v>2.3619999999994E-2</v>
      </c>
      <c r="I45" s="272">
        <f t="shared" si="1"/>
        <v>2.3619999999994E-2</v>
      </c>
      <c r="J45" s="271">
        <v>0</v>
      </c>
      <c r="K45" s="272">
        <f t="shared" si="2"/>
        <v>0</v>
      </c>
      <c r="O45" s="264">
        <v>2</v>
      </c>
      <c r="AA45" s="238">
        <v>1</v>
      </c>
      <c r="AB45" s="238">
        <v>7</v>
      </c>
      <c r="AC45" s="238">
        <v>7</v>
      </c>
      <c r="AZ45" s="238">
        <v>2</v>
      </c>
      <c r="BA45" s="238">
        <f t="shared" si="3"/>
        <v>0</v>
      </c>
      <c r="BB45" s="238">
        <f t="shared" si="4"/>
        <v>0</v>
      </c>
      <c r="BC45" s="238">
        <f t="shared" si="5"/>
        <v>0</v>
      </c>
      <c r="BD45" s="238">
        <f t="shared" si="6"/>
        <v>0</v>
      </c>
      <c r="BE45" s="238">
        <f t="shared" si="7"/>
        <v>0</v>
      </c>
      <c r="CA45" s="273">
        <v>1</v>
      </c>
      <c r="CB45" s="273">
        <v>7</v>
      </c>
    </row>
    <row r="46" spans="1:80">
      <c r="A46" s="265">
        <v>22</v>
      </c>
      <c r="B46" s="266" t="s">
        <v>368</v>
      </c>
      <c r="C46" s="267" t="s">
        <v>369</v>
      </c>
      <c r="D46" s="268" t="s">
        <v>135</v>
      </c>
      <c r="E46" s="269">
        <v>1</v>
      </c>
      <c r="F46" s="269"/>
      <c r="G46" s="270">
        <f t="shared" si="0"/>
        <v>0</v>
      </c>
      <c r="H46" s="271">
        <v>1.38000000000034E-2</v>
      </c>
      <c r="I46" s="272">
        <f t="shared" si="1"/>
        <v>1.38000000000034E-2</v>
      </c>
      <c r="J46" s="271">
        <v>0</v>
      </c>
      <c r="K46" s="272">
        <f t="shared" si="2"/>
        <v>0</v>
      </c>
      <c r="O46" s="264">
        <v>2</v>
      </c>
      <c r="AA46" s="238">
        <v>1</v>
      </c>
      <c r="AB46" s="238">
        <v>7</v>
      </c>
      <c r="AC46" s="238">
        <v>7</v>
      </c>
      <c r="AZ46" s="238">
        <v>2</v>
      </c>
      <c r="BA46" s="238">
        <f t="shared" si="3"/>
        <v>0</v>
      </c>
      <c r="BB46" s="238">
        <f t="shared" si="4"/>
        <v>0</v>
      </c>
      <c r="BC46" s="238">
        <f t="shared" si="5"/>
        <v>0</v>
      </c>
      <c r="BD46" s="238">
        <f t="shared" si="6"/>
        <v>0</v>
      </c>
      <c r="BE46" s="238">
        <f t="shared" si="7"/>
        <v>0</v>
      </c>
      <c r="CA46" s="273">
        <v>1</v>
      </c>
      <c r="CB46" s="273">
        <v>7</v>
      </c>
    </row>
    <row r="47" spans="1:80">
      <c r="A47" s="265">
        <v>23</v>
      </c>
      <c r="B47" s="266" t="s">
        <v>370</v>
      </c>
      <c r="C47" s="267" t="s">
        <v>371</v>
      </c>
      <c r="D47" s="268" t="s">
        <v>122</v>
      </c>
      <c r="E47" s="269">
        <v>20</v>
      </c>
      <c r="F47" s="269"/>
      <c r="G47" s="270">
        <f t="shared" si="0"/>
        <v>0</v>
      </c>
      <c r="H47" s="271">
        <v>0</v>
      </c>
      <c r="I47" s="272">
        <f t="shared" si="1"/>
        <v>0</v>
      </c>
      <c r="J47" s="271">
        <v>0</v>
      </c>
      <c r="K47" s="272">
        <f t="shared" si="2"/>
        <v>0</v>
      </c>
      <c r="O47" s="264">
        <v>2</v>
      </c>
      <c r="AA47" s="238">
        <v>1</v>
      </c>
      <c r="AB47" s="238">
        <v>0</v>
      </c>
      <c r="AC47" s="238">
        <v>0</v>
      </c>
      <c r="AZ47" s="238">
        <v>2</v>
      </c>
      <c r="BA47" s="238">
        <f t="shared" si="3"/>
        <v>0</v>
      </c>
      <c r="BB47" s="238">
        <f t="shared" si="4"/>
        <v>0</v>
      </c>
      <c r="BC47" s="238">
        <f t="shared" si="5"/>
        <v>0</v>
      </c>
      <c r="BD47" s="238">
        <f t="shared" si="6"/>
        <v>0</v>
      </c>
      <c r="BE47" s="238">
        <f t="shared" si="7"/>
        <v>0</v>
      </c>
      <c r="CA47" s="273">
        <v>1</v>
      </c>
      <c r="CB47" s="273">
        <v>0</v>
      </c>
    </row>
    <row r="48" spans="1:80">
      <c r="A48" s="265">
        <v>24</v>
      </c>
      <c r="B48" s="266" t="s">
        <v>372</v>
      </c>
      <c r="C48" s="267" t="s">
        <v>373</v>
      </c>
      <c r="D48" s="268" t="s">
        <v>122</v>
      </c>
      <c r="E48" s="269">
        <v>20</v>
      </c>
      <c r="F48" s="269"/>
      <c r="G48" s="270">
        <f t="shared" si="0"/>
        <v>0</v>
      </c>
      <c r="H48" s="271">
        <v>0</v>
      </c>
      <c r="I48" s="272">
        <f t="shared" si="1"/>
        <v>0</v>
      </c>
      <c r="J48" s="271">
        <v>0</v>
      </c>
      <c r="K48" s="272">
        <f t="shared" si="2"/>
        <v>0</v>
      </c>
      <c r="O48" s="264">
        <v>2</v>
      </c>
      <c r="AA48" s="238">
        <v>1</v>
      </c>
      <c r="AB48" s="238">
        <v>7</v>
      </c>
      <c r="AC48" s="238">
        <v>7</v>
      </c>
      <c r="AZ48" s="238">
        <v>2</v>
      </c>
      <c r="BA48" s="238">
        <f t="shared" si="3"/>
        <v>0</v>
      </c>
      <c r="BB48" s="238">
        <f t="shared" si="4"/>
        <v>0</v>
      </c>
      <c r="BC48" s="238">
        <f t="shared" si="5"/>
        <v>0</v>
      </c>
      <c r="BD48" s="238">
        <f t="shared" si="6"/>
        <v>0</v>
      </c>
      <c r="BE48" s="238">
        <f t="shared" si="7"/>
        <v>0</v>
      </c>
      <c r="CA48" s="273">
        <v>1</v>
      </c>
      <c r="CB48" s="273">
        <v>7</v>
      </c>
    </row>
    <row r="49" spans="1:80">
      <c r="A49" s="265">
        <v>25</v>
      </c>
      <c r="B49" s="266" t="s">
        <v>374</v>
      </c>
      <c r="C49" s="267" t="s">
        <v>375</v>
      </c>
      <c r="D49" s="268" t="s">
        <v>135</v>
      </c>
      <c r="E49" s="269">
        <v>2</v>
      </c>
      <c r="F49" s="269"/>
      <c r="G49" s="270">
        <f t="shared" si="0"/>
        <v>0</v>
      </c>
      <c r="H49" s="271">
        <v>0</v>
      </c>
      <c r="I49" s="272">
        <f t="shared" si="1"/>
        <v>0</v>
      </c>
      <c r="J49" s="271">
        <v>0</v>
      </c>
      <c r="K49" s="272">
        <f t="shared" si="2"/>
        <v>0</v>
      </c>
      <c r="O49" s="264">
        <v>2</v>
      </c>
      <c r="AA49" s="238">
        <v>1</v>
      </c>
      <c r="AB49" s="238">
        <v>7</v>
      </c>
      <c r="AC49" s="238">
        <v>7</v>
      </c>
      <c r="AZ49" s="238">
        <v>2</v>
      </c>
      <c r="BA49" s="238">
        <f t="shared" si="3"/>
        <v>0</v>
      </c>
      <c r="BB49" s="238">
        <f t="shared" si="4"/>
        <v>0</v>
      </c>
      <c r="BC49" s="238">
        <f t="shared" si="5"/>
        <v>0</v>
      </c>
      <c r="BD49" s="238">
        <f t="shared" si="6"/>
        <v>0</v>
      </c>
      <c r="BE49" s="238">
        <f t="shared" si="7"/>
        <v>0</v>
      </c>
      <c r="CA49" s="273">
        <v>1</v>
      </c>
      <c r="CB49" s="273">
        <v>7</v>
      </c>
    </row>
    <row r="50" spans="1:80" ht="22.5">
      <c r="A50" s="265">
        <v>26</v>
      </c>
      <c r="B50" s="266" t="s">
        <v>376</v>
      </c>
      <c r="C50" s="267" t="s">
        <v>377</v>
      </c>
      <c r="D50" s="268" t="s">
        <v>101</v>
      </c>
      <c r="E50" s="269">
        <v>4</v>
      </c>
      <c r="F50" s="269"/>
      <c r="G50" s="270">
        <f t="shared" si="0"/>
        <v>0</v>
      </c>
      <c r="H50" s="271">
        <v>0</v>
      </c>
      <c r="I50" s="272">
        <f t="shared" si="1"/>
        <v>0</v>
      </c>
      <c r="J50" s="271"/>
      <c r="K50" s="272">
        <f t="shared" si="2"/>
        <v>0</v>
      </c>
      <c r="O50" s="264">
        <v>2</v>
      </c>
      <c r="AA50" s="238">
        <v>12</v>
      </c>
      <c r="AB50" s="238">
        <v>0</v>
      </c>
      <c r="AC50" s="238">
        <v>8</v>
      </c>
      <c r="AZ50" s="238">
        <v>2</v>
      </c>
      <c r="BA50" s="238">
        <f t="shared" si="3"/>
        <v>0</v>
      </c>
      <c r="BB50" s="238">
        <f t="shared" si="4"/>
        <v>0</v>
      </c>
      <c r="BC50" s="238">
        <f t="shared" si="5"/>
        <v>0</v>
      </c>
      <c r="BD50" s="238">
        <f t="shared" si="6"/>
        <v>0</v>
      </c>
      <c r="BE50" s="238">
        <f t="shared" si="7"/>
        <v>0</v>
      </c>
      <c r="CA50" s="273">
        <v>12</v>
      </c>
      <c r="CB50" s="273">
        <v>0</v>
      </c>
    </row>
    <row r="51" spans="1:80">
      <c r="A51" s="265">
        <v>27</v>
      </c>
      <c r="B51" s="266" t="s">
        <v>378</v>
      </c>
      <c r="C51" s="267" t="s">
        <v>379</v>
      </c>
      <c r="D51" s="268" t="s">
        <v>101</v>
      </c>
      <c r="E51" s="269">
        <v>8</v>
      </c>
      <c r="F51" s="269"/>
      <c r="G51" s="270">
        <f t="shared" si="0"/>
        <v>0</v>
      </c>
      <c r="H51" s="271">
        <v>0</v>
      </c>
      <c r="I51" s="272">
        <f t="shared" si="1"/>
        <v>0</v>
      </c>
      <c r="J51" s="271"/>
      <c r="K51" s="272">
        <f t="shared" si="2"/>
        <v>0</v>
      </c>
      <c r="O51" s="264">
        <v>2</v>
      </c>
      <c r="AA51" s="238">
        <v>12</v>
      </c>
      <c r="AB51" s="238">
        <v>0</v>
      </c>
      <c r="AC51" s="238">
        <v>9</v>
      </c>
      <c r="AZ51" s="238">
        <v>2</v>
      </c>
      <c r="BA51" s="238">
        <f t="shared" si="3"/>
        <v>0</v>
      </c>
      <c r="BB51" s="238">
        <f t="shared" si="4"/>
        <v>0</v>
      </c>
      <c r="BC51" s="238">
        <f t="shared" si="5"/>
        <v>0</v>
      </c>
      <c r="BD51" s="238">
        <f t="shared" si="6"/>
        <v>0</v>
      </c>
      <c r="BE51" s="238">
        <f t="shared" si="7"/>
        <v>0</v>
      </c>
      <c r="CA51" s="273">
        <v>12</v>
      </c>
      <c r="CB51" s="273">
        <v>0</v>
      </c>
    </row>
    <row r="52" spans="1:80">
      <c r="A52" s="265">
        <v>28</v>
      </c>
      <c r="B52" s="266" t="s">
        <v>380</v>
      </c>
      <c r="C52" s="267" t="s">
        <v>381</v>
      </c>
      <c r="D52" s="268" t="s">
        <v>145</v>
      </c>
      <c r="E52" s="269">
        <v>3.7419999999997303E-2</v>
      </c>
      <c r="F52" s="269"/>
      <c r="G52" s="270">
        <f t="shared" si="0"/>
        <v>0</v>
      </c>
      <c r="H52" s="271">
        <v>0</v>
      </c>
      <c r="I52" s="272">
        <f t="shared" si="1"/>
        <v>0</v>
      </c>
      <c r="J52" s="271"/>
      <c r="K52" s="272">
        <f t="shared" si="2"/>
        <v>0</v>
      </c>
      <c r="O52" s="264">
        <v>2</v>
      </c>
      <c r="AA52" s="238">
        <v>7</v>
      </c>
      <c r="AB52" s="238">
        <v>1001</v>
      </c>
      <c r="AC52" s="238">
        <v>5</v>
      </c>
      <c r="AZ52" s="238">
        <v>2</v>
      </c>
      <c r="BA52" s="238">
        <f t="shared" si="3"/>
        <v>0</v>
      </c>
      <c r="BB52" s="238">
        <f t="shared" si="4"/>
        <v>0</v>
      </c>
      <c r="BC52" s="238">
        <f t="shared" si="5"/>
        <v>0</v>
      </c>
      <c r="BD52" s="238">
        <f t="shared" si="6"/>
        <v>0</v>
      </c>
      <c r="BE52" s="238">
        <f t="shared" si="7"/>
        <v>0</v>
      </c>
      <c r="CA52" s="273">
        <v>7</v>
      </c>
      <c r="CB52" s="273">
        <v>1001</v>
      </c>
    </row>
    <row r="53" spans="1:80">
      <c r="A53" s="284"/>
      <c r="B53" s="285" t="s">
        <v>102</v>
      </c>
      <c r="C53" s="286" t="s">
        <v>363</v>
      </c>
      <c r="D53" s="287"/>
      <c r="E53" s="288"/>
      <c r="F53" s="289"/>
      <c r="G53" s="290">
        <f>SUM(G43:G52)</f>
        <v>0</v>
      </c>
      <c r="H53" s="291"/>
      <c r="I53" s="292">
        <f>SUM(I43:I52)</f>
        <v>3.74199999999974E-2</v>
      </c>
      <c r="J53" s="291"/>
      <c r="K53" s="292">
        <f>SUM(K43:K52)</f>
        <v>-0.47599999999988601</v>
      </c>
      <c r="O53" s="264">
        <v>4</v>
      </c>
      <c r="BA53" s="293">
        <f>SUM(BA43:BA52)</f>
        <v>0</v>
      </c>
      <c r="BB53" s="293">
        <f>SUM(BB43:BB52)</f>
        <v>0</v>
      </c>
      <c r="BC53" s="293">
        <f>SUM(BC43:BC52)</f>
        <v>0</v>
      </c>
      <c r="BD53" s="293">
        <f>SUM(BD43:BD52)</f>
        <v>0</v>
      </c>
      <c r="BE53" s="293">
        <f>SUM(BE43:BE52)</f>
        <v>0</v>
      </c>
    </row>
    <row r="54" spans="1:80">
      <c r="A54" s="254" t="s">
        <v>100</v>
      </c>
      <c r="B54" s="255" t="s">
        <v>382</v>
      </c>
      <c r="C54" s="256" t="s">
        <v>383</v>
      </c>
      <c r="D54" s="257"/>
      <c r="E54" s="258"/>
      <c r="F54" s="258"/>
      <c r="G54" s="259"/>
      <c r="H54" s="260"/>
      <c r="I54" s="261"/>
      <c r="J54" s="262"/>
      <c r="K54" s="263"/>
      <c r="O54" s="264">
        <v>1</v>
      </c>
    </row>
    <row r="55" spans="1:80" ht="22.5">
      <c r="A55" s="265">
        <v>29</v>
      </c>
      <c r="B55" s="266" t="s">
        <v>385</v>
      </c>
      <c r="C55" s="267" t="s">
        <v>386</v>
      </c>
      <c r="D55" s="268" t="s">
        <v>101</v>
      </c>
      <c r="E55" s="269">
        <v>2</v>
      </c>
      <c r="F55" s="269"/>
      <c r="G55" s="270">
        <f>E55*F55</f>
        <v>0</v>
      </c>
      <c r="H55" s="271">
        <v>0</v>
      </c>
      <c r="I55" s="272">
        <f>E55*H55</f>
        <v>0</v>
      </c>
      <c r="J55" s="271"/>
      <c r="K55" s="272">
        <f>E55*J55</f>
        <v>0</v>
      </c>
      <c r="O55" s="264">
        <v>2</v>
      </c>
      <c r="AA55" s="238">
        <v>12</v>
      </c>
      <c r="AB55" s="238">
        <v>0</v>
      </c>
      <c r="AC55" s="238">
        <v>34</v>
      </c>
      <c r="AZ55" s="238">
        <v>4</v>
      </c>
      <c r="BA55" s="238">
        <f>IF(AZ55=1,G55,0)</f>
        <v>0</v>
      </c>
      <c r="BB55" s="238">
        <f>IF(AZ55=2,G55,0)</f>
        <v>0</v>
      </c>
      <c r="BC55" s="238">
        <f>IF(AZ55=3,G55,0)</f>
        <v>0</v>
      </c>
      <c r="BD55" s="238">
        <f>IF(AZ55=4,G55,0)</f>
        <v>0</v>
      </c>
      <c r="BE55" s="238">
        <f>IF(AZ55=5,G55,0)</f>
        <v>0</v>
      </c>
      <c r="CA55" s="273">
        <v>12</v>
      </c>
      <c r="CB55" s="273">
        <v>0</v>
      </c>
    </row>
    <row r="56" spans="1:80">
      <c r="A56" s="274"/>
      <c r="B56" s="275"/>
      <c r="C56" s="332" t="s">
        <v>387</v>
      </c>
      <c r="D56" s="333"/>
      <c r="E56" s="333"/>
      <c r="F56" s="333"/>
      <c r="G56" s="334"/>
      <c r="I56" s="276"/>
      <c r="K56" s="276"/>
      <c r="L56" s="277" t="s">
        <v>387</v>
      </c>
      <c r="O56" s="264">
        <v>3</v>
      </c>
    </row>
    <row r="57" spans="1:80" ht="22.5">
      <c r="A57" s="274"/>
      <c r="B57" s="275"/>
      <c r="C57" s="332" t="s">
        <v>388</v>
      </c>
      <c r="D57" s="333"/>
      <c r="E57" s="333"/>
      <c r="F57" s="333"/>
      <c r="G57" s="334"/>
      <c r="I57" s="276"/>
      <c r="K57" s="276"/>
      <c r="L57" s="277" t="s">
        <v>388</v>
      </c>
      <c r="O57" s="264">
        <v>3</v>
      </c>
    </row>
    <row r="58" spans="1:80">
      <c r="A58" s="274"/>
      <c r="B58" s="275"/>
      <c r="C58" s="332" t="s">
        <v>389</v>
      </c>
      <c r="D58" s="333"/>
      <c r="E58" s="333"/>
      <c r="F58" s="333"/>
      <c r="G58" s="334"/>
      <c r="I58" s="276"/>
      <c r="K58" s="276"/>
      <c r="L58" s="277" t="s">
        <v>389</v>
      </c>
      <c r="O58" s="264">
        <v>3</v>
      </c>
    </row>
    <row r="59" spans="1:80">
      <c r="A59" s="265">
        <v>30</v>
      </c>
      <c r="B59" s="266" t="s">
        <v>390</v>
      </c>
      <c r="C59" s="267" t="s">
        <v>391</v>
      </c>
      <c r="D59" s="268" t="s">
        <v>151</v>
      </c>
      <c r="E59" s="269">
        <v>3</v>
      </c>
      <c r="F59" s="269"/>
      <c r="G59" s="270">
        <f>E59*F59</f>
        <v>0</v>
      </c>
      <c r="H59" s="271">
        <v>0</v>
      </c>
      <c r="I59" s="272">
        <f>E59*H59</f>
        <v>0</v>
      </c>
      <c r="J59" s="271"/>
      <c r="K59" s="272">
        <f>E59*J59</f>
        <v>0</v>
      </c>
      <c r="O59" s="264">
        <v>2</v>
      </c>
      <c r="AA59" s="238">
        <v>12</v>
      </c>
      <c r="AB59" s="238">
        <v>0</v>
      </c>
      <c r="AC59" s="238">
        <v>35</v>
      </c>
      <c r="AZ59" s="238">
        <v>4</v>
      </c>
      <c r="BA59" s="238">
        <f>IF(AZ59=1,G59,0)</f>
        <v>0</v>
      </c>
      <c r="BB59" s="238">
        <f>IF(AZ59=2,G59,0)</f>
        <v>0</v>
      </c>
      <c r="BC59" s="238">
        <f>IF(AZ59=3,G59,0)</f>
        <v>0</v>
      </c>
      <c r="BD59" s="238">
        <f>IF(AZ59=4,G59,0)</f>
        <v>0</v>
      </c>
      <c r="BE59" s="238">
        <f>IF(AZ59=5,G59,0)</f>
        <v>0</v>
      </c>
      <c r="CA59" s="273">
        <v>12</v>
      </c>
      <c r="CB59" s="273">
        <v>0</v>
      </c>
    </row>
    <row r="60" spans="1:80">
      <c r="A60" s="274"/>
      <c r="B60" s="275"/>
      <c r="C60" s="332" t="s">
        <v>392</v>
      </c>
      <c r="D60" s="333"/>
      <c r="E60" s="333"/>
      <c r="F60" s="333"/>
      <c r="G60" s="334"/>
      <c r="I60" s="276"/>
      <c r="K60" s="276"/>
      <c r="L60" s="277" t="s">
        <v>392</v>
      </c>
      <c r="O60" s="264">
        <v>3</v>
      </c>
    </row>
    <row r="61" spans="1:80">
      <c r="A61" s="274"/>
      <c r="B61" s="275"/>
      <c r="C61" s="332" t="s">
        <v>393</v>
      </c>
      <c r="D61" s="333"/>
      <c r="E61" s="333"/>
      <c r="F61" s="333"/>
      <c r="G61" s="334"/>
      <c r="I61" s="276"/>
      <c r="K61" s="276"/>
      <c r="L61" s="277" t="s">
        <v>393</v>
      </c>
      <c r="O61" s="264">
        <v>3</v>
      </c>
    </row>
    <row r="62" spans="1:80">
      <c r="A62" s="284"/>
      <c r="B62" s="285" t="s">
        <v>102</v>
      </c>
      <c r="C62" s="286" t="s">
        <v>384</v>
      </c>
      <c r="D62" s="287"/>
      <c r="E62" s="288"/>
      <c r="F62" s="289"/>
      <c r="G62" s="290">
        <f>SUM(G54:G61)</f>
        <v>0</v>
      </c>
      <c r="H62" s="291"/>
      <c r="I62" s="292">
        <f>SUM(I54:I61)</f>
        <v>0</v>
      </c>
      <c r="J62" s="291"/>
      <c r="K62" s="292">
        <f>SUM(K54:K61)</f>
        <v>0</v>
      </c>
      <c r="O62" s="264">
        <v>4</v>
      </c>
      <c r="BA62" s="293">
        <f>SUM(BA54:BA61)</f>
        <v>0</v>
      </c>
      <c r="BB62" s="293">
        <f>SUM(BB54:BB61)</f>
        <v>0</v>
      </c>
      <c r="BC62" s="293">
        <f>SUM(BC54:BC61)</f>
        <v>0</v>
      </c>
      <c r="BD62" s="293">
        <f>SUM(BD54:BD61)</f>
        <v>0</v>
      </c>
      <c r="BE62" s="293">
        <f>SUM(BE54:BE61)</f>
        <v>0</v>
      </c>
    </row>
    <row r="63" spans="1:80">
      <c r="A63" s="254" t="s">
        <v>100</v>
      </c>
      <c r="B63" s="255" t="s">
        <v>288</v>
      </c>
      <c r="C63" s="256" t="s">
        <v>289</v>
      </c>
      <c r="D63" s="257"/>
      <c r="E63" s="258"/>
      <c r="F63" s="258"/>
      <c r="G63" s="259"/>
      <c r="H63" s="260"/>
      <c r="I63" s="261"/>
      <c r="J63" s="262"/>
      <c r="K63" s="263"/>
      <c r="O63" s="264">
        <v>1</v>
      </c>
    </row>
    <row r="64" spans="1:80" ht="22.5">
      <c r="A64" s="265">
        <v>31</v>
      </c>
      <c r="B64" s="266" t="s">
        <v>291</v>
      </c>
      <c r="C64" s="267" t="s">
        <v>394</v>
      </c>
      <c r="D64" s="268" t="s">
        <v>174</v>
      </c>
      <c r="E64" s="269">
        <v>1</v>
      </c>
      <c r="F64" s="269"/>
      <c r="G64" s="270">
        <f>E64*F64</f>
        <v>0</v>
      </c>
      <c r="H64" s="271">
        <v>0</v>
      </c>
      <c r="I64" s="272">
        <f>E64*H64</f>
        <v>0</v>
      </c>
      <c r="J64" s="271"/>
      <c r="K64" s="272">
        <f>E64*J64</f>
        <v>0</v>
      </c>
      <c r="O64" s="264">
        <v>2</v>
      </c>
      <c r="AA64" s="238">
        <v>12</v>
      </c>
      <c r="AB64" s="238">
        <v>0</v>
      </c>
      <c r="AC64" s="238">
        <v>10</v>
      </c>
      <c r="AZ64" s="238">
        <v>1</v>
      </c>
      <c r="BA64" s="238">
        <f>IF(AZ64=1,G64,0)</f>
        <v>0</v>
      </c>
      <c r="BB64" s="238">
        <f>IF(AZ64=2,G64,0)</f>
        <v>0</v>
      </c>
      <c r="BC64" s="238">
        <f>IF(AZ64=3,G64,0)</f>
        <v>0</v>
      </c>
      <c r="BD64" s="238">
        <f>IF(AZ64=4,G64,0)</f>
        <v>0</v>
      </c>
      <c r="BE64" s="238">
        <f>IF(AZ64=5,G64,0)</f>
        <v>0</v>
      </c>
      <c r="CA64" s="273">
        <v>12</v>
      </c>
      <c r="CB64" s="273">
        <v>0</v>
      </c>
    </row>
    <row r="65" spans="1:80">
      <c r="A65" s="274"/>
      <c r="B65" s="275"/>
      <c r="C65" s="332" t="s">
        <v>293</v>
      </c>
      <c r="D65" s="333"/>
      <c r="E65" s="333"/>
      <c r="F65" s="333"/>
      <c r="G65" s="334"/>
      <c r="I65" s="276"/>
      <c r="K65" s="276"/>
      <c r="L65" s="277" t="s">
        <v>293</v>
      </c>
      <c r="O65" s="264">
        <v>3</v>
      </c>
    </row>
    <row r="66" spans="1:80">
      <c r="A66" s="274"/>
      <c r="B66" s="275"/>
      <c r="C66" s="332" t="s">
        <v>294</v>
      </c>
      <c r="D66" s="333"/>
      <c r="E66" s="333"/>
      <c r="F66" s="333"/>
      <c r="G66" s="334"/>
      <c r="I66" s="276"/>
      <c r="K66" s="276"/>
      <c r="L66" s="277" t="s">
        <v>294</v>
      </c>
      <c r="O66" s="264">
        <v>3</v>
      </c>
    </row>
    <row r="67" spans="1:80" ht="22.5">
      <c r="A67" s="265">
        <v>32</v>
      </c>
      <c r="B67" s="266" t="s">
        <v>395</v>
      </c>
      <c r="C67" s="267" t="s">
        <v>396</v>
      </c>
      <c r="D67" s="268" t="s">
        <v>145</v>
      </c>
      <c r="E67" s="269">
        <v>0.25</v>
      </c>
      <c r="F67" s="269"/>
      <c r="G67" s="270">
        <f>E67*F67</f>
        <v>0</v>
      </c>
      <c r="H67" s="271">
        <v>0</v>
      </c>
      <c r="I67" s="272">
        <f>E67*H67</f>
        <v>0</v>
      </c>
      <c r="J67" s="271"/>
      <c r="K67" s="272">
        <f>E67*J67</f>
        <v>0</v>
      </c>
      <c r="O67" s="264">
        <v>2</v>
      </c>
      <c r="AA67" s="238">
        <v>12</v>
      </c>
      <c r="AB67" s="238">
        <v>0</v>
      </c>
      <c r="AC67" s="238">
        <v>11</v>
      </c>
      <c r="AZ67" s="238">
        <v>1</v>
      </c>
      <c r="BA67" s="238">
        <f>IF(AZ67=1,G67,0)</f>
        <v>0</v>
      </c>
      <c r="BB67" s="238">
        <f>IF(AZ67=2,G67,0)</f>
        <v>0</v>
      </c>
      <c r="BC67" s="238">
        <f>IF(AZ67=3,G67,0)</f>
        <v>0</v>
      </c>
      <c r="BD67" s="238">
        <f>IF(AZ67=4,G67,0)</f>
        <v>0</v>
      </c>
      <c r="BE67" s="238">
        <f>IF(AZ67=5,G67,0)</f>
        <v>0</v>
      </c>
      <c r="CA67" s="273">
        <v>12</v>
      </c>
      <c r="CB67" s="273">
        <v>0</v>
      </c>
    </row>
    <row r="68" spans="1:80">
      <c r="A68" s="274"/>
      <c r="B68" s="275"/>
      <c r="C68" s="332" t="s">
        <v>397</v>
      </c>
      <c r="D68" s="333"/>
      <c r="E68" s="333"/>
      <c r="F68" s="333"/>
      <c r="G68" s="334"/>
      <c r="I68" s="276"/>
      <c r="K68" s="276"/>
      <c r="L68" s="277" t="s">
        <v>397</v>
      </c>
      <c r="O68" s="264">
        <v>3</v>
      </c>
    </row>
    <row r="69" spans="1:80">
      <c r="A69" s="274"/>
      <c r="B69" s="275"/>
      <c r="C69" s="332" t="s">
        <v>398</v>
      </c>
      <c r="D69" s="333"/>
      <c r="E69" s="333"/>
      <c r="F69" s="333"/>
      <c r="G69" s="334"/>
      <c r="I69" s="276"/>
      <c r="K69" s="276"/>
      <c r="L69" s="277" t="s">
        <v>398</v>
      </c>
      <c r="O69" s="264">
        <v>3</v>
      </c>
    </row>
    <row r="70" spans="1:80">
      <c r="A70" s="274"/>
      <c r="B70" s="275"/>
      <c r="C70" s="332" t="s">
        <v>399</v>
      </c>
      <c r="D70" s="333"/>
      <c r="E70" s="333"/>
      <c r="F70" s="333"/>
      <c r="G70" s="334"/>
      <c r="I70" s="276"/>
      <c r="K70" s="276"/>
      <c r="L70" s="277" t="s">
        <v>399</v>
      </c>
      <c r="O70" s="264">
        <v>3</v>
      </c>
    </row>
    <row r="71" spans="1:80">
      <c r="A71" s="274"/>
      <c r="B71" s="275"/>
      <c r="C71" s="332" t="s">
        <v>400</v>
      </c>
      <c r="D71" s="333"/>
      <c r="E71" s="333"/>
      <c r="F71" s="333"/>
      <c r="G71" s="334"/>
      <c r="I71" s="276"/>
      <c r="K71" s="276"/>
      <c r="L71" s="277" t="s">
        <v>400</v>
      </c>
      <c r="O71" s="264">
        <v>3</v>
      </c>
    </row>
    <row r="72" spans="1:80">
      <c r="A72" s="274"/>
      <c r="B72" s="275"/>
      <c r="C72" s="332" t="s">
        <v>401</v>
      </c>
      <c r="D72" s="333"/>
      <c r="E72" s="333"/>
      <c r="F72" s="333"/>
      <c r="G72" s="334"/>
      <c r="I72" s="276"/>
      <c r="K72" s="276"/>
      <c r="L72" s="277" t="s">
        <v>401</v>
      </c>
      <c r="O72" s="264">
        <v>3</v>
      </c>
    </row>
    <row r="73" spans="1:80">
      <c r="A73" s="284"/>
      <c r="B73" s="285" t="s">
        <v>102</v>
      </c>
      <c r="C73" s="286" t="s">
        <v>290</v>
      </c>
      <c r="D73" s="287"/>
      <c r="E73" s="288"/>
      <c r="F73" s="289"/>
      <c r="G73" s="290">
        <f>SUM(G63:G72)</f>
        <v>0</v>
      </c>
      <c r="H73" s="291"/>
      <c r="I73" s="292">
        <f>SUM(I63:I72)</f>
        <v>0</v>
      </c>
      <c r="J73" s="291"/>
      <c r="K73" s="292">
        <f>SUM(K63:K72)</f>
        <v>0</v>
      </c>
      <c r="O73" s="264">
        <v>4</v>
      </c>
      <c r="BA73" s="293">
        <f>SUM(BA63:BA72)</f>
        <v>0</v>
      </c>
      <c r="BB73" s="293">
        <f>SUM(BB63:BB72)</f>
        <v>0</v>
      </c>
      <c r="BC73" s="293">
        <f>SUM(BC63:BC72)</f>
        <v>0</v>
      </c>
      <c r="BD73" s="293">
        <f>SUM(BD63:BD72)</f>
        <v>0</v>
      </c>
      <c r="BE73" s="293">
        <f>SUM(BE63:BE72)</f>
        <v>0</v>
      </c>
    </row>
    <row r="74" spans="1:80">
      <c r="E74" s="238"/>
    </row>
    <row r="75" spans="1:80">
      <c r="E75" s="238"/>
    </row>
    <row r="76" spans="1:80">
      <c r="E76" s="238"/>
    </row>
    <row r="77" spans="1:80">
      <c r="E77" s="238"/>
    </row>
    <row r="78" spans="1:80">
      <c r="E78" s="238"/>
    </row>
    <row r="79" spans="1:80">
      <c r="E79" s="238"/>
    </row>
    <row r="80" spans="1:80">
      <c r="E80" s="238"/>
    </row>
    <row r="81" spans="5:5">
      <c r="E81" s="238"/>
    </row>
    <row r="82" spans="5:5">
      <c r="E82" s="238"/>
    </row>
    <row r="83" spans="5:5">
      <c r="E83" s="238"/>
    </row>
    <row r="84" spans="5:5">
      <c r="E84" s="238"/>
    </row>
    <row r="85" spans="5:5">
      <c r="E85" s="238"/>
    </row>
    <row r="86" spans="5:5">
      <c r="E86" s="238"/>
    </row>
    <row r="87" spans="5:5">
      <c r="E87" s="238"/>
    </row>
    <row r="88" spans="5:5">
      <c r="E88" s="238"/>
    </row>
    <row r="89" spans="5:5">
      <c r="E89" s="238"/>
    </row>
    <row r="90" spans="5:5">
      <c r="E90" s="238"/>
    </row>
    <row r="91" spans="5:5">
      <c r="E91" s="238"/>
    </row>
    <row r="92" spans="5:5">
      <c r="E92" s="238"/>
    </row>
    <row r="93" spans="5:5">
      <c r="E93" s="238"/>
    </row>
    <row r="94" spans="5:5">
      <c r="E94" s="238"/>
    </row>
    <row r="95" spans="5:5">
      <c r="E95" s="238"/>
    </row>
    <row r="96" spans="5:5">
      <c r="E96" s="238"/>
    </row>
    <row r="97" spans="1:7">
      <c r="A97" s="283"/>
      <c r="B97" s="283"/>
      <c r="C97" s="283"/>
      <c r="D97" s="283"/>
      <c r="E97" s="283"/>
      <c r="F97" s="283"/>
      <c r="G97" s="283"/>
    </row>
    <row r="98" spans="1:7">
      <c r="A98" s="283"/>
      <c r="B98" s="283"/>
      <c r="C98" s="283"/>
      <c r="D98" s="283"/>
      <c r="E98" s="283"/>
      <c r="F98" s="283"/>
      <c r="G98" s="283"/>
    </row>
    <row r="99" spans="1:7">
      <c r="A99" s="283"/>
      <c r="B99" s="283"/>
      <c r="C99" s="283"/>
      <c r="D99" s="283"/>
      <c r="E99" s="283"/>
      <c r="F99" s="283"/>
      <c r="G99" s="283"/>
    </row>
    <row r="100" spans="1:7">
      <c r="A100" s="283"/>
      <c r="B100" s="283"/>
      <c r="C100" s="283"/>
      <c r="D100" s="283"/>
      <c r="E100" s="283"/>
      <c r="F100" s="283"/>
      <c r="G100" s="283"/>
    </row>
    <row r="101" spans="1:7">
      <c r="E101" s="238"/>
    </row>
    <row r="102" spans="1:7">
      <c r="E102" s="238"/>
    </row>
    <row r="103" spans="1:7">
      <c r="E103" s="238"/>
    </row>
    <row r="104" spans="1:7">
      <c r="E104" s="238"/>
    </row>
    <row r="105" spans="1:7">
      <c r="E105" s="238"/>
    </row>
    <row r="106" spans="1:7">
      <c r="E106" s="238"/>
    </row>
    <row r="107" spans="1:7">
      <c r="E107" s="238"/>
    </row>
    <row r="108" spans="1:7">
      <c r="E108" s="238"/>
    </row>
    <row r="109" spans="1:7">
      <c r="E109" s="238"/>
    </row>
    <row r="110" spans="1:7">
      <c r="E110" s="238"/>
    </row>
    <row r="111" spans="1:7">
      <c r="E111" s="238"/>
    </row>
    <row r="112" spans="1:7">
      <c r="E112" s="238"/>
    </row>
    <row r="113" spans="5:5">
      <c r="E113" s="238"/>
    </row>
    <row r="114" spans="5:5">
      <c r="E114" s="238"/>
    </row>
    <row r="115" spans="5:5">
      <c r="E115" s="238"/>
    </row>
    <row r="116" spans="5:5">
      <c r="E116" s="238"/>
    </row>
    <row r="117" spans="5:5">
      <c r="E117" s="238"/>
    </row>
    <row r="118" spans="5:5">
      <c r="E118" s="238"/>
    </row>
    <row r="119" spans="5:5">
      <c r="E119" s="238"/>
    </row>
    <row r="120" spans="5:5">
      <c r="E120" s="238"/>
    </row>
    <row r="121" spans="5:5">
      <c r="E121" s="238"/>
    </row>
    <row r="122" spans="5:5">
      <c r="E122" s="238"/>
    </row>
    <row r="123" spans="5:5">
      <c r="E123" s="238"/>
    </row>
    <row r="124" spans="5:5">
      <c r="E124" s="238"/>
    </row>
    <row r="125" spans="5:5">
      <c r="E125" s="238"/>
    </row>
    <row r="126" spans="5:5">
      <c r="E126" s="238"/>
    </row>
    <row r="127" spans="5:5">
      <c r="E127" s="238"/>
    </row>
    <row r="128" spans="5:5">
      <c r="E128" s="238"/>
    </row>
    <row r="129" spans="1:7">
      <c r="E129" s="238"/>
    </row>
    <row r="130" spans="1:7">
      <c r="E130" s="238"/>
    </row>
    <row r="131" spans="1:7">
      <c r="E131" s="238"/>
    </row>
    <row r="132" spans="1:7">
      <c r="A132" s="294"/>
      <c r="B132" s="294"/>
    </row>
    <row r="133" spans="1:7">
      <c r="A133" s="283"/>
      <c r="B133" s="283"/>
      <c r="C133" s="295"/>
      <c r="D133" s="295"/>
      <c r="E133" s="296"/>
      <c r="F133" s="295"/>
      <c r="G133" s="297"/>
    </row>
    <row r="134" spans="1:7">
      <c r="A134" s="298"/>
      <c r="B134" s="298"/>
      <c r="C134" s="283"/>
      <c r="D134" s="283"/>
      <c r="E134" s="299"/>
      <c r="F134" s="283"/>
      <c r="G134" s="283"/>
    </row>
    <row r="135" spans="1:7">
      <c r="A135" s="283"/>
      <c r="B135" s="283"/>
      <c r="C135" s="283"/>
      <c r="D135" s="283"/>
      <c r="E135" s="299"/>
      <c r="F135" s="283"/>
      <c r="G135" s="283"/>
    </row>
    <row r="136" spans="1:7">
      <c r="A136" s="283"/>
      <c r="B136" s="283"/>
      <c r="C136" s="283"/>
      <c r="D136" s="283"/>
      <c r="E136" s="299"/>
      <c r="F136" s="283"/>
      <c r="G136" s="283"/>
    </row>
    <row r="137" spans="1:7">
      <c r="A137" s="283"/>
      <c r="B137" s="283"/>
      <c r="C137" s="283"/>
      <c r="D137" s="283"/>
      <c r="E137" s="299"/>
      <c r="F137" s="283"/>
      <c r="G137" s="283"/>
    </row>
    <row r="138" spans="1:7">
      <c r="A138" s="283"/>
      <c r="B138" s="283"/>
      <c r="C138" s="283"/>
      <c r="D138" s="283"/>
      <c r="E138" s="299"/>
      <c r="F138" s="283"/>
      <c r="G138" s="283"/>
    </row>
    <row r="139" spans="1:7">
      <c r="A139" s="283"/>
      <c r="B139" s="283"/>
      <c r="C139" s="283"/>
      <c r="D139" s="283"/>
      <c r="E139" s="299"/>
      <c r="F139" s="283"/>
      <c r="G139" s="283"/>
    </row>
    <row r="140" spans="1:7">
      <c r="A140" s="283"/>
      <c r="B140" s="283"/>
      <c r="C140" s="283"/>
      <c r="D140" s="283"/>
      <c r="E140" s="299"/>
      <c r="F140" s="283"/>
      <c r="G140" s="283"/>
    </row>
    <row r="141" spans="1:7">
      <c r="A141" s="283"/>
      <c r="B141" s="283"/>
      <c r="C141" s="283"/>
      <c r="D141" s="283"/>
      <c r="E141" s="299"/>
      <c r="F141" s="283"/>
      <c r="G141" s="283"/>
    </row>
    <row r="142" spans="1:7">
      <c r="A142" s="283"/>
      <c r="B142" s="283"/>
      <c r="C142" s="283"/>
      <c r="D142" s="283"/>
      <c r="E142" s="299"/>
      <c r="F142" s="283"/>
      <c r="G142" s="283"/>
    </row>
    <row r="143" spans="1:7">
      <c r="A143" s="283"/>
      <c r="B143" s="283"/>
      <c r="C143" s="283"/>
      <c r="D143" s="283"/>
      <c r="E143" s="299"/>
      <c r="F143" s="283"/>
      <c r="G143" s="283"/>
    </row>
    <row r="144" spans="1:7">
      <c r="A144" s="283"/>
      <c r="B144" s="283"/>
      <c r="C144" s="283"/>
      <c r="D144" s="283"/>
      <c r="E144" s="299"/>
      <c r="F144" s="283"/>
      <c r="G144" s="283"/>
    </row>
    <row r="145" spans="1:7">
      <c r="A145" s="283"/>
      <c r="B145" s="283"/>
      <c r="C145" s="283"/>
      <c r="D145" s="283"/>
      <c r="E145" s="299"/>
      <c r="F145" s="283"/>
      <c r="G145" s="283"/>
    </row>
    <row r="146" spans="1:7">
      <c r="A146" s="283"/>
      <c r="B146" s="283"/>
      <c r="C146" s="283"/>
      <c r="D146" s="283"/>
      <c r="E146" s="299"/>
      <c r="F146" s="283"/>
      <c r="G146" s="283"/>
    </row>
  </sheetData>
  <mergeCells count="27">
    <mergeCell ref="C13:G13"/>
    <mergeCell ref="A1:G1"/>
    <mergeCell ref="A3:B3"/>
    <mergeCell ref="A4:B4"/>
    <mergeCell ref="E4:G4"/>
    <mergeCell ref="C12:G12"/>
    <mergeCell ref="C35:G35"/>
    <mergeCell ref="C19:D19"/>
    <mergeCell ref="C23:D23"/>
    <mergeCell ref="C25:G25"/>
    <mergeCell ref="C27:G27"/>
    <mergeCell ref="C29:G29"/>
    <mergeCell ref="C31:G31"/>
    <mergeCell ref="C32:G32"/>
    <mergeCell ref="C34:G34"/>
    <mergeCell ref="C71:G71"/>
    <mergeCell ref="C72:G72"/>
    <mergeCell ref="C56:G56"/>
    <mergeCell ref="C57:G57"/>
    <mergeCell ref="C58:G58"/>
    <mergeCell ref="C60:G60"/>
    <mergeCell ref="C61:G61"/>
    <mergeCell ref="C65:G65"/>
    <mergeCell ref="C66:G66"/>
    <mergeCell ref="C68:G68"/>
    <mergeCell ref="C69:G69"/>
    <mergeCell ref="C70:G7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SO-01 D.1.4a KL</vt:lpstr>
      <vt:lpstr>SO-01 D.1.4a Rek</vt:lpstr>
      <vt:lpstr>SO-01 D.1.4a Pol</vt:lpstr>
      <vt:lpstr>SO-01 D.1.4b KL</vt:lpstr>
      <vt:lpstr>SO-01 D.1.4b Rek</vt:lpstr>
      <vt:lpstr>SO-01 D.1.4b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'SO-01 D.1.4a Pol'!Názvy_tisku</vt:lpstr>
      <vt:lpstr>'SO-01 D.1.4a Rek'!Názvy_tisku</vt:lpstr>
      <vt:lpstr>'SO-01 D.1.4b Pol'!Názvy_tisku</vt:lpstr>
      <vt:lpstr>'SO-01 D.1.4b Rek'!Názvy_tisku</vt:lpstr>
      <vt:lpstr>Stavba!Objednatel</vt:lpstr>
      <vt:lpstr>Stavba!Objekt</vt:lpstr>
      <vt:lpstr>'SO-01 D.1.4a KL'!Oblast_tisku</vt:lpstr>
      <vt:lpstr>'SO-01 D.1.4a Pol'!Oblast_tisku</vt:lpstr>
      <vt:lpstr>'SO-01 D.1.4a Rek'!Oblast_tisku</vt:lpstr>
      <vt:lpstr>'SO-01 D.1.4b KL'!Oblast_tisku</vt:lpstr>
      <vt:lpstr>'SO-01 D.1.4b Pol'!Oblast_tisku</vt:lpstr>
      <vt:lpstr>'SO-01 D.1.4b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Onderka</dc:creator>
  <cp:lastModifiedBy>Radka Varmusová</cp:lastModifiedBy>
  <cp:lastPrinted>2017-10-19T06:11:24Z</cp:lastPrinted>
  <dcterms:created xsi:type="dcterms:W3CDTF">2017-06-29T14:00:56Z</dcterms:created>
  <dcterms:modified xsi:type="dcterms:W3CDTF">2017-10-19T06:11:34Z</dcterms:modified>
</cp:coreProperties>
</file>